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 msc\Műveleti Logisztika MSC\"/>
    </mc:Choice>
  </mc:AlternateContent>
  <bookViews>
    <workbookView xWindow="-120" yWindow="-120" windowWidth="29040" windowHeight="15840"/>
  </bookViews>
  <sheets>
    <sheet name="KML MSc" sheetId="7" r:id="rId1"/>
    <sheet name="Elotanulmanyi rend" sheetId="11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 localSheetId="1">#REF!</definedName>
    <definedName name="_4A83.2_4">#REF!</definedName>
    <definedName name="A83.2" localSheetId="1">#REF!</definedName>
    <definedName name="A83.2">#REF!</definedName>
    <definedName name="másol" localSheetId="1">#REF!</definedName>
    <definedName name="másol">#REF!</definedName>
    <definedName name="_xlnm.Print_Area" localSheetId="0">'KML MSc'!$A$1:$W$76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7" l="1"/>
  <c r="E55" i="7"/>
  <c r="E56" i="7"/>
  <c r="K57" i="7"/>
  <c r="M55" i="7"/>
  <c r="K55" i="7"/>
  <c r="M56" i="7"/>
  <c r="K56" i="7"/>
  <c r="M20" i="7" l="1"/>
  <c r="K20" i="7"/>
  <c r="G14" i="7"/>
  <c r="E14" i="7"/>
  <c r="M14" i="7"/>
  <c r="K14" i="7"/>
  <c r="M54" i="7" l="1"/>
  <c r="K54" i="7"/>
  <c r="G53" i="7"/>
  <c r="E53" i="7"/>
  <c r="G52" i="7"/>
  <c r="E52" i="7"/>
  <c r="E29" i="7" l="1"/>
  <c r="G29" i="7"/>
  <c r="M29" i="7"/>
  <c r="K29" i="7"/>
  <c r="M15" i="7" l="1"/>
  <c r="K15" i="7"/>
  <c r="G15" i="7"/>
  <c r="E15" i="7"/>
  <c r="U76" i="7" l="1"/>
  <c r="U42" i="7" l="1"/>
  <c r="T42" i="7"/>
  <c r="S42" i="7"/>
  <c r="R42" i="7"/>
  <c r="Q42" i="7"/>
  <c r="P42" i="7"/>
  <c r="M42" i="7"/>
  <c r="K42" i="7"/>
  <c r="G42" i="7"/>
  <c r="E42" i="7"/>
  <c r="U41" i="7"/>
  <c r="T41" i="7"/>
  <c r="S41" i="7"/>
  <c r="R41" i="7"/>
  <c r="M41" i="7"/>
  <c r="K40" i="7" l="1"/>
  <c r="K43" i="7" s="1"/>
  <c r="K34" i="7"/>
  <c r="U40" i="7"/>
  <c r="T40" i="7"/>
  <c r="S40" i="7"/>
  <c r="R40" i="7"/>
  <c r="Q40" i="7"/>
  <c r="Q43" i="7" s="1"/>
  <c r="M40" i="7"/>
  <c r="N43" i="7"/>
  <c r="L43" i="7"/>
  <c r="J43" i="7"/>
  <c r="I43" i="7"/>
  <c r="F43" i="7"/>
  <c r="E43" i="7"/>
  <c r="D43" i="7"/>
  <c r="G40" i="7"/>
  <c r="G43" i="7" s="1"/>
  <c r="T43" i="7" l="1"/>
  <c r="M43" i="7"/>
  <c r="S43" i="7"/>
  <c r="U43" i="7"/>
  <c r="R43" i="7"/>
  <c r="P43" i="7"/>
  <c r="AL76" i="11"/>
  <c r="AF76" i="11"/>
  <c r="Z76" i="11"/>
  <c r="T76" i="11"/>
  <c r="N76" i="11"/>
  <c r="H76" i="11"/>
  <c r="AL75" i="11"/>
  <c r="AF75" i="11"/>
  <c r="Z75" i="11"/>
  <c r="T75" i="11"/>
  <c r="N75" i="11"/>
  <c r="H75" i="11"/>
  <c r="G13" i="7" l="1"/>
  <c r="G16" i="7"/>
  <c r="G17" i="7"/>
  <c r="G18" i="7"/>
  <c r="G19" i="7"/>
  <c r="G21" i="7"/>
  <c r="G12" i="7"/>
  <c r="K13" i="7"/>
  <c r="K16" i="7"/>
  <c r="K17" i="7"/>
  <c r="K18" i="7"/>
  <c r="K19" i="7"/>
  <c r="K21" i="7"/>
  <c r="M13" i="7"/>
  <c r="M16" i="7"/>
  <c r="M17" i="7"/>
  <c r="M18" i="7"/>
  <c r="M19" i="7"/>
  <c r="M21" i="7"/>
  <c r="M12" i="7"/>
  <c r="N47" i="7"/>
  <c r="S46" i="7"/>
  <c r="S45" i="7"/>
  <c r="M46" i="7"/>
  <c r="G46" i="7"/>
  <c r="M45" i="7"/>
  <c r="G45" i="7"/>
  <c r="L22" i="7"/>
  <c r="E20" i="7"/>
  <c r="E25" i="7"/>
  <c r="E26" i="7"/>
  <c r="E27" i="7"/>
  <c r="E28" i="7"/>
  <c r="E30" i="7"/>
  <c r="E31" i="7"/>
  <c r="E32" i="7"/>
  <c r="E33" i="7"/>
  <c r="E34" i="7"/>
  <c r="E35" i="7"/>
  <c r="E36" i="7"/>
  <c r="E24" i="7"/>
  <c r="S20" i="7"/>
  <c r="S25" i="7"/>
  <c r="S26" i="7"/>
  <c r="S27" i="7"/>
  <c r="S28" i="7"/>
  <c r="S29" i="7"/>
  <c r="S30" i="7"/>
  <c r="S31" i="7"/>
  <c r="S32" i="7"/>
  <c r="S33" i="7"/>
  <c r="S34" i="7"/>
  <c r="S35" i="7"/>
  <c r="S36" i="7"/>
  <c r="S24" i="7"/>
  <c r="Q20" i="7"/>
  <c r="Q25" i="7"/>
  <c r="Q26" i="7"/>
  <c r="Q27" i="7"/>
  <c r="Q28" i="7"/>
  <c r="Q29" i="7"/>
  <c r="Q30" i="7"/>
  <c r="Q31" i="7"/>
  <c r="Q32" i="7"/>
  <c r="Q33" i="7"/>
  <c r="Q34" i="7"/>
  <c r="Q35" i="7"/>
  <c r="Q36" i="7"/>
  <c r="Q24" i="7"/>
  <c r="M25" i="7"/>
  <c r="M26" i="7"/>
  <c r="M27" i="7"/>
  <c r="M28" i="7"/>
  <c r="M30" i="7"/>
  <c r="M31" i="7"/>
  <c r="M32" i="7"/>
  <c r="M33" i="7"/>
  <c r="M34" i="7"/>
  <c r="M35" i="7"/>
  <c r="M36" i="7"/>
  <c r="M24" i="7"/>
  <c r="K25" i="7"/>
  <c r="K26" i="7"/>
  <c r="K27" i="7"/>
  <c r="K28" i="7"/>
  <c r="K30" i="7"/>
  <c r="K31" i="7"/>
  <c r="K32" i="7"/>
  <c r="K33" i="7"/>
  <c r="K35" i="7"/>
  <c r="K36" i="7"/>
  <c r="K24" i="7"/>
  <c r="G20" i="7"/>
  <c r="G25" i="7"/>
  <c r="G26" i="7"/>
  <c r="G27" i="7"/>
  <c r="G28" i="7"/>
  <c r="G30" i="7"/>
  <c r="G31" i="7"/>
  <c r="G32" i="7"/>
  <c r="G33" i="7"/>
  <c r="G34" i="7"/>
  <c r="G35" i="7"/>
  <c r="G36" i="7"/>
  <c r="G24" i="7"/>
  <c r="S13" i="7"/>
  <c r="S14" i="7"/>
  <c r="S15" i="7"/>
  <c r="S16" i="7"/>
  <c r="S17" i="7"/>
  <c r="S18" i="7"/>
  <c r="S19" i="7"/>
  <c r="S21" i="7"/>
  <c r="S12" i="7"/>
  <c r="Q13" i="7"/>
  <c r="Q14" i="7"/>
  <c r="Q15" i="7"/>
  <c r="Q16" i="7"/>
  <c r="Q17" i="7"/>
  <c r="Q18" i="7"/>
  <c r="Q19" i="7"/>
  <c r="Q21" i="7"/>
  <c r="Q12" i="7"/>
  <c r="K12" i="7"/>
  <c r="E13" i="7"/>
  <c r="E16" i="7"/>
  <c r="E17" i="7"/>
  <c r="E18" i="7"/>
  <c r="E19" i="7"/>
  <c r="E21" i="7"/>
  <c r="E12" i="7"/>
  <c r="G22" i="7" l="1"/>
  <c r="N22" i="7" l="1"/>
  <c r="K22" i="7"/>
  <c r="J22" i="7"/>
  <c r="R46" i="7"/>
  <c r="T46" i="7"/>
  <c r="U46" i="7"/>
  <c r="U45" i="7" l="1"/>
  <c r="T45" i="7"/>
  <c r="R45" i="7"/>
  <c r="Q45" i="7"/>
  <c r="P45" i="7"/>
  <c r="R20" i="7"/>
  <c r="T20" i="7"/>
  <c r="U20" i="7"/>
  <c r="R25" i="7"/>
  <c r="T25" i="7"/>
  <c r="U25" i="7"/>
  <c r="R26" i="7"/>
  <c r="T26" i="7"/>
  <c r="U26" i="7"/>
  <c r="R27" i="7"/>
  <c r="T27" i="7"/>
  <c r="U27" i="7"/>
  <c r="R28" i="7"/>
  <c r="T28" i="7"/>
  <c r="U28" i="7"/>
  <c r="R29" i="7"/>
  <c r="T29" i="7"/>
  <c r="U29" i="7"/>
  <c r="R30" i="7"/>
  <c r="T30" i="7"/>
  <c r="U30" i="7"/>
  <c r="R31" i="7"/>
  <c r="T31" i="7"/>
  <c r="U31" i="7"/>
  <c r="R32" i="7"/>
  <c r="T32" i="7"/>
  <c r="U32" i="7"/>
  <c r="R33" i="7"/>
  <c r="T33" i="7"/>
  <c r="U33" i="7"/>
  <c r="R34" i="7"/>
  <c r="T34" i="7"/>
  <c r="U34" i="7"/>
  <c r="R35" i="7"/>
  <c r="T35" i="7"/>
  <c r="U35" i="7"/>
  <c r="R36" i="7"/>
  <c r="T36" i="7"/>
  <c r="U36" i="7"/>
  <c r="P20" i="7"/>
  <c r="P25" i="7"/>
  <c r="P26" i="7"/>
  <c r="P27" i="7"/>
  <c r="P28" i="7"/>
  <c r="P29" i="7"/>
  <c r="P30" i="7"/>
  <c r="P31" i="7"/>
  <c r="P32" i="7"/>
  <c r="P33" i="7"/>
  <c r="P34" i="7"/>
  <c r="P35" i="7"/>
  <c r="P36" i="7"/>
  <c r="U24" i="7"/>
  <c r="T24" i="7"/>
  <c r="R24" i="7"/>
  <c r="P24" i="7"/>
  <c r="U13" i="7"/>
  <c r="U14" i="7"/>
  <c r="U15" i="7"/>
  <c r="U16" i="7"/>
  <c r="U17" i="7"/>
  <c r="U18" i="7"/>
  <c r="U19" i="7"/>
  <c r="U21" i="7"/>
  <c r="T13" i="7"/>
  <c r="T14" i="7"/>
  <c r="T15" i="7"/>
  <c r="T16" i="7"/>
  <c r="T17" i="7"/>
  <c r="T18" i="7"/>
  <c r="T19" i="7"/>
  <c r="T21" i="7"/>
  <c r="R13" i="7"/>
  <c r="R14" i="7"/>
  <c r="R15" i="7"/>
  <c r="R16" i="7"/>
  <c r="R17" i="7"/>
  <c r="R18" i="7"/>
  <c r="R19" i="7"/>
  <c r="R21" i="7"/>
  <c r="U12" i="7"/>
  <c r="T12" i="7"/>
  <c r="R12" i="7"/>
  <c r="P13" i="7"/>
  <c r="P14" i="7"/>
  <c r="P15" i="7"/>
  <c r="P16" i="7"/>
  <c r="P17" i="7"/>
  <c r="P18" i="7"/>
  <c r="P19" i="7"/>
  <c r="P21" i="7"/>
  <c r="P12" i="7"/>
  <c r="S22" i="7" l="1"/>
  <c r="Q22" i="7"/>
  <c r="U22" i="7"/>
  <c r="T22" i="7"/>
  <c r="U47" i="7" l="1"/>
  <c r="S47" i="7"/>
  <c r="R47" i="7"/>
  <c r="Q47" i="7"/>
  <c r="P47" i="7"/>
  <c r="M47" i="7"/>
  <c r="L47" i="7"/>
  <c r="K47" i="7"/>
  <c r="J47" i="7"/>
  <c r="I47" i="7"/>
  <c r="G47" i="7"/>
  <c r="F47" i="7"/>
  <c r="E47" i="7"/>
  <c r="D47" i="7"/>
  <c r="N37" i="7" l="1"/>
  <c r="L37" i="7"/>
  <c r="L38" i="7" s="1"/>
  <c r="L49" i="7" s="1"/>
  <c r="J37" i="7"/>
  <c r="H37" i="7"/>
  <c r="F37" i="7"/>
  <c r="M37" i="7" l="1"/>
  <c r="K37" i="7"/>
  <c r="D37" i="7" l="1"/>
  <c r="H22" i="7" l="1"/>
  <c r="H38" i="7" s="1"/>
  <c r="H49" i="7" s="1"/>
  <c r="F22" i="7"/>
  <c r="F38" i="7" s="1"/>
  <c r="F49" i="7" s="1"/>
  <c r="D22" i="7"/>
  <c r="D38" i="7" s="1"/>
  <c r="D49" i="7" s="1"/>
  <c r="R37" i="7" l="1"/>
  <c r="S37" i="7"/>
  <c r="P37" i="7"/>
  <c r="Q37" i="7"/>
  <c r="T37" i="7"/>
  <c r="U37" i="7"/>
  <c r="N38" i="7" l="1"/>
  <c r="N49" i="7" s="1"/>
  <c r="K38" i="7"/>
  <c r="K49" i="7" s="1"/>
  <c r="J38" i="7"/>
  <c r="J49" i="7" s="1"/>
  <c r="M22" i="7" l="1"/>
  <c r="M38" i="7" s="1"/>
  <c r="M49" i="7" s="1"/>
  <c r="E37" i="7"/>
  <c r="G37" i="7"/>
  <c r="R22" i="7"/>
  <c r="R38" i="7" s="1"/>
  <c r="R49" i="7" s="1"/>
  <c r="S38" i="7"/>
  <c r="S49" i="7" s="1"/>
  <c r="Q38" i="7"/>
  <c r="Q49" i="7" s="1"/>
  <c r="P22" i="7"/>
  <c r="T38" i="7"/>
  <c r="T49" i="7" s="1"/>
  <c r="E22" i="7"/>
  <c r="T53" i="7" l="1"/>
  <c r="G38" i="7"/>
  <c r="G49" i="7" s="1"/>
  <c r="E38" i="7"/>
  <c r="E49" i="7" s="1"/>
  <c r="O64" i="7"/>
  <c r="I63" i="7"/>
  <c r="O63" i="7"/>
  <c r="I64" i="7"/>
  <c r="O76" i="7" l="1"/>
  <c r="I76" i="7"/>
  <c r="U38" i="7"/>
  <c r="U49" i="7" s="1"/>
  <c r="Q11" i="7"/>
  <c r="P38" i="7" l="1"/>
  <c r="P49" i="7" s="1"/>
  <c r="T55" i="7"/>
  <c r="T52" i="7" l="1"/>
  <c r="T54" i="7" s="1"/>
</calcChain>
</file>

<file path=xl/sharedStrings.xml><?xml version="1.0" encoding="utf-8"?>
<sst xmlns="http://schemas.openxmlformats.org/spreadsheetml/2006/main" count="309" uniqueCount="161">
  <si>
    <t xml:space="preserve"> TANÓRA-, KREDIT- ÉS VIZSGATERV </t>
  </si>
  <si>
    <t>tantárgy kódja</t>
  </si>
  <si>
    <t>tantárgy jellege</t>
  </si>
  <si>
    <t>tanulmányi terület/tantárgy</t>
  </si>
  <si>
    <t>összesen</t>
  </si>
  <si>
    <t>1.</t>
  </si>
  <si>
    <t>2.</t>
  </si>
  <si>
    <t>4.</t>
  </si>
  <si>
    <t>5.</t>
  </si>
  <si>
    <t>elm.</t>
  </si>
  <si>
    <t>gyak.</t>
  </si>
  <si>
    <t>kredit</t>
  </si>
  <si>
    <t>K</t>
  </si>
  <si>
    <t>Kreditet nem képező tantárgyak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</si>
  <si>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</si>
  <si>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</si>
  <si>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</si>
  <si>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</si>
  <si>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</si>
  <si>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</si>
  <si>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</si>
  <si>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</si>
  <si>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Komplex vizsga (KO)</t>
  </si>
  <si>
    <t>Szigorlat (S)</t>
  </si>
  <si>
    <t>Kritérium követelmény (KR)</t>
  </si>
  <si>
    <t>FÉLÉVENKÉNT SZÁMONKÉRÉSEK ÖSSZESEN:</t>
  </si>
  <si>
    <t>ELŐTANULMÁNYI REND</t>
  </si>
  <si>
    <t>Kódszám</t>
  </si>
  <si>
    <t>ELŐTANULMÁNYI KÖTELEZETTSÉG</t>
  </si>
  <si>
    <t>Tantárgy</t>
  </si>
  <si>
    <t>heti tanóra</t>
  </si>
  <si>
    <t>félévi tanóra</t>
  </si>
  <si>
    <t>ÖSSZES TANÓRARENDI TANÓRA</t>
  </si>
  <si>
    <t>Szabadon választható 1.</t>
  </si>
  <si>
    <t>Szabadon választható 2.</t>
  </si>
  <si>
    <t>KV</t>
  </si>
  <si>
    <t>Kollokvium (K)</t>
  </si>
  <si>
    <t>Kollokvium (((zárvizsga tárgy((K(Z)))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</si>
  <si>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</si>
  <si>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</si>
  <si>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</si>
  <si>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</si>
  <si>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</si>
  <si>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</si>
  <si>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</si>
  <si>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Általános katonai vezetői szakterület</t>
  </si>
  <si>
    <t>Hadszíntér ismeret</t>
  </si>
  <si>
    <t>Hadtudományi és hadelméleti ismeretek</t>
  </si>
  <si>
    <t>Szárazföldi erők műveletei</t>
  </si>
  <si>
    <t>Légierő műveletei</t>
  </si>
  <si>
    <t>Döntéselőkészítő módszerek</t>
  </si>
  <si>
    <t>Katonai logisztikai szakterület</t>
  </si>
  <si>
    <t>Általános katonai vezetői szakterület öszesen:</t>
  </si>
  <si>
    <t>Logisztikai informatika</t>
  </si>
  <si>
    <t>Katonai műszaki ismeretek</t>
  </si>
  <si>
    <t>Logisztikai törzsszolgálat</t>
  </si>
  <si>
    <t>Katonai logisztikai folyamatok</t>
  </si>
  <si>
    <t>Katonai beszerzés</t>
  </si>
  <si>
    <t>Szárazföldi és légierő műveleteinek logisztikai támogatása</t>
  </si>
  <si>
    <t>Esettanulmányok a katonai logisztikában</t>
  </si>
  <si>
    <t>Katonai logisztikai folyamatok szabályozási rendszere</t>
  </si>
  <si>
    <t xml:space="preserve">Technológiai fejlődés és katonai logisztika </t>
  </si>
  <si>
    <t>Összhaderőnemi ellátási lánc</t>
  </si>
  <si>
    <t>Nem háborús műveletek logisztikai támogatása</t>
  </si>
  <si>
    <t>Többnemzeti logisztikai műveletek módszertana</t>
  </si>
  <si>
    <t>Záróvizsga</t>
  </si>
  <si>
    <t>K(Z)</t>
  </si>
  <si>
    <t>Katonai logisztikai szakterület összesen:</t>
  </si>
  <si>
    <t>Katonai testnevelés I.M</t>
  </si>
  <si>
    <t>Katonai testnevelés II.M</t>
  </si>
  <si>
    <t>NATO logisztika</t>
  </si>
  <si>
    <t>Befogadó Nemzeti Támogatás</t>
  </si>
  <si>
    <t>Kutatás és hadiipar</t>
  </si>
  <si>
    <t>KATONAI MŰVELETI LOGISZTIKA MESTERKÉPZÉSI SZAK</t>
  </si>
  <si>
    <t>érvényes 2020/2021-s tanévtől felmenő rendszerben.</t>
  </si>
  <si>
    <t>teljes idejű képzésben, nappali munkarend szerint tanuló hallgatók részére</t>
  </si>
  <si>
    <t>Diplomamunka készítés</t>
  </si>
  <si>
    <t>Diplomamunka védése</t>
  </si>
  <si>
    <t>Diplomamunka tantárgyak összesen:</t>
  </si>
  <si>
    <t>Egyidejű felvétel megengedett (IGEN/NEM)</t>
  </si>
  <si>
    <t>Technológiai fejlődés és katonai logisztika</t>
  </si>
  <si>
    <t>Komplex vizsga (KV)</t>
  </si>
  <si>
    <t>Vezetői motiváció</t>
  </si>
  <si>
    <t>Dr. Remek Éva</t>
  </si>
  <si>
    <t>Dr. Petruska Ferenc</t>
  </si>
  <si>
    <t>Dr. Horváth Attila</t>
  </si>
  <si>
    <t>Dr. Szelei Ildikó</t>
  </si>
  <si>
    <t>Dr. Forgács Balázs</t>
  </si>
  <si>
    <t>Dr. Horváth Tibor</t>
  </si>
  <si>
    <t>Dr. Venekei József</t>
  </si>
  <si>
    <t>Dr. Derzsényi Attila</t>
  </si>
  <si>
    <t>Dr. Bodoróczki János</t>
  </si>
  <si>
    <t>Dr. Báthy Sándor</t>
  </si>
  <si>
    <t>Dr. Pohl Árpád</t>
  </si>
  <si>
    <t>HKMLTM01</t>
  </si>
  <si>
    <t>HKMLTM02</t>
  </si>
  <si>
    <t>HKMLTM03</t>
  </si>
  <si>
    <t>HKMLTM04</t>
  </si>
  <si>
    <t>HKMLTM05</t>
  </si>
  <si>
    <t>HKMLTM06</t>
  </si>
  <si>
    <t>HKMLTM07</t>
  </si>
  <si>
    <t>HKMLTM08</t>
  </si>
  <si>
    <t>HKMLTM09</t>
  </si>
  <si>
    <t>Műveleti Logisztikai Tanszék</t>
  </si>
  <si>
    <t>Nemzetközi Biztonsági Tanulmányok Tanszék</t>
  </si>
  <si>
    <t>Hadtáp, Pénzügyi és Katonai Közlekedési Tanszék</t>
  </si>
  <si>
    <t>Honvédelmi Jogi és Igazgatási Tanszék</t>
  </si>
  <si>
    <t>Összhaderőnemi Műveleti Tanszék</t>
  </si>
  <si>
    <t>Katonai Vezetéstudományi és Közismereti Tanszék</t>
  </si>
  <si>
    <t>Hadászati Tanszék</t>
  </si>
  <si>
    <t>HKMLTM10</t>
  </si>
  <si>
    <t>HKMLTM11</t>
  </si>
  <si>
    <t>HKMLTM12</t>
  </si>
  <si>
    <t>HKMLTM13</t>
  </si>
  <si>
    <t>HKMLTM14</t>
  </si>
  <si>
    <t>HKMLTM15</t>
  </si>
  <si>
    <t>HKMLTM16</t>
  </si>
  <si>
    <t>HKMLTM17</t>
  </si>
  <si>
    <t>HKMLTM18</t>
  </si>
  <si>
    <t>HKMLTM19</t>
  </si>
  <si>
    <t>HKMLTM20</t>
  </si>
  <si>
    <t>HKMLTM21</t>
  </si>
  <si>
    <t>HKMLTM22</t>
  </si>
  <si>
    <t>HKMLTM23</t>
  </si>
  <si>
    <t>Diplomamunka, Záróvizsga</t>
  </si>
  <si>
    <t>Törzsanyag tárgyai</t>
  </si>
  <si>
    <t>NEM</t>
  </si>
  <si>
    <t>TÖRZSANYAG ÖSSZESEN</t>
  </si>
  <si>
    <t>Dr. Tóth Bence</t>
  </si>
  <si>
    <t>Dr. Szászi Gábor</t>
  </si>
  <si>
    <t>Dr. Csengeri János</t>
  </si>
  <si>
    <t>Siposné Dr. Kecskeméthy Klára</t>
  </si>
  <si>
    <t>HKHPKM10</t>
  </si>
  <si>
    <t>HKÖMTLM03</t>
  </si>
  <si>
    <t>Biztonsági tanulmányok</t>
  </si>
  <si>
    <t>HKHJITM077</t>
  </si>
  <si>
    <t>ÉÉ</t>
  </si>
  <si>
    <t>ÉÉ(Z)</t>
  </si>
  <si>
    <t>GYJ</t>
  </si>
  <si>
    <t>GYJ(KR)</t>
  </si>
  <si>
    <t>Évközi értékelés  (ÉÉ)</t>
  </si>
  <si>
    <t>Évközi értékelés (((zárvizsga tárgy((ÉÉ(Z)))</t>
  </si>
  <si>
    <t>Gyakorlati jegy(GYJ)</t>
  </si>
  <si>
    <t>Gyakorlati jegy (((Kritérium követelmény((GY(KR)))</t>
  </si>
  <si>
    <t>Zárvizsga tárgy(ZV)</t>
  </si>
  <si>
    <t>ZV</t>
  </si>
  <si>
    <t>HKKVKM01</t>
  </si>
  <si>
    <t>Dr. Kende György</t>
  </si>
  <si>
    <t>Nyitrai Mihály</t>
  </si>
  <si>
    <t>HKTSKM01</t>
  </si>
  <si>
    <t>HKTSKM02</t>
  </si>
  <si>
    <t>HKHATM03</t>
  </si>
  <si>
    <t>Bánszki Gábor</t>
  </si>
  <si>
    <t>Katonai Testnevelési és Sportközpont</t>
  </si>
  <si>
    <t>HKHATM324</t>
  </si>
  <si>
    <t>Honvédelmi jog és igazgatás</t>
  </si>
  <si>
    <t>Haditechnikai eszközök élettartam menedzsmentje</t>
  </si>
  <si>
    <t>Létfontosságú logisztikai és informatikai rendszerek védelme</t>
  </si>
  <si>
    <t>Katonai gazdaságtan</t>
  </si>
  <si>
    <t>Dr. Taksás Balázs</t>
  </si>
  <si>
    <t>HKNBTTM005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</si>
</sst>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5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</fills>
  <borders count="1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4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2" fillId="0" borderId="0"/>
    <xf numFmtId="0" fontId="1" fillId="0" borderId="0"/>
    <xf numFmtId="0" fontId="38" fillId="0" borderId="0"/>
    <xf numFmtId="0" fontId="34" fillId="0" borderId="0"/>
    <xf numFmtId="0" fontId="16" fillId="0" borderId="0"/>
  </cellStyleXfs>
  <cellXfs count="408">
    <xf numFmtId="0" fontId="0" fillId="0" borderId="0" xfId="0"/>
    <xf numFmtId="0" fontId="21" fillId="0" borderId="0" xfId="40" applyFont="1" applyAlignment="1">
      <alignment horizontal="left"/>
    </xf>
    <xf numFmtId="0" fontId="16" fillId="0" borderId="0" xfId="40"/>
    <xf numFmtId="0" fontId="26" fillId="4" borderId="13" xfId="40" applyFont="1" applyFill="1" applyBorder="1" applyAlignment="1" applyProtection="1">
      <alignment horizontal="center"/>
    </xf>
    <xf numFmtId="0" fontId="29" fillId="0" borderId="0" xfId="40" applyFont="1"/>
    <xf numFmtId="1" fontId="21" fillId="4" borderId="18" xfId="40" applyNumberFormat="1" applyFont="1" applyFill="1" applyBorder="1" applyAlignment="1" applyProtection="1">
      <alignment horizontal="center"/>
    </xf>
    <xf numFmtId="1" fontId="21" fillId="4" borderId="15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0" fontId="27" fillId="4" borderId="10" xfId="40" applyFont="1" applyFill="1" applyBorder="1" applyProtection="1"/>
    <xf numFmtId="0" fontId="27" fillId="4" borderId="24" xfId="40" applyFont="1" applyFill="1" applyBorder="1" applyProtection="1"/>
    <xf numFmtId="0" fontId="30" fillId="4" borderId="24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8" xfId="40" applyFont="1" applyFill="1" applyBorder="1" applyAlignment="1" applyProtection="1">
      <alignment horizontal="center"/>
    </xf>
    <xf numFmtId="0" fontId="30" fillId="4" borderId="31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center"/>
    </xf>
    <xf numFmtId="0" fontId="25" fillId="24" borderId="36" xfId="40" applyFont="1" applyFill="1" applyBorder="1" applyAlignment="1" applyProtection="1">
      <alignment horizontal="center" vertical="center"/>
    </xf>
    <xf numFmtId="0" fontId="32" fillId="0" borderId="0" xfId="40" applyFont="1"/>
    <xf numFmtId="0" fontId="16" fillId="0" borderId="0" xfId="40" applyBorder="1"/>
    <xf numFmtId="1" fontId="21" fillId="4" borderId="21" xfId="40" applyNumberFormat="1" applyFont="1" applyFill="1" applyBorder="1" applyAlignment="1" applyProtection="1">
      <alignment horizontal="center"/>
    </xf>
    <xf numFmtId="1" fontId="21" fillId="4" borderId="44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45" xfId="40" applyNumberFormat="1" applyFont="1" applyFill="1" applyBorder="1" applyAlignment="1" applyProtection="1">
      <alignment horizontal="center"/>
    </xf>
    <xf numFmtId="0" fontId="28" fillId="4" borderId="18" xfId="40" applyFont="1" applyFill="1" applyBorder="1" applyProtection="1"/>
    <xf numFmtId="1" fontId="21" fillId="4" borderId="46" xfId="40" applyNumberFormat="1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left"/>
    </xf>
    <xf numFmtId="0" fontId="28" fillId="0" borderId="0" xfId="40" applyFont="1" applyFill="1" applyBorder="1"/>
    <xf numFmtId="0" fontId="21" fillId="0" borderId="0" xfId="40" applyFont="1" applyFill="1" applyAlignment="1">
      <alignment horizontal="left"/>
    </xf>
    <xf numFmtId="0" fontId="25" fillId="24" borderId="34" xfId="0" applyFont="1" applyFill="1" applyBorder="1" applyAlignment="1">
      <alignment horizontal="center" vertical="center"/>
    </xf>
    <xf numFmtId="0" fontId="33" fillId="0" borderId="0" xfId="40" applyFont="1"/>
    <xf numFmtId="0" fontId="21" fillId="0" borderId="57" xfId="40" applyFont="1" applyFill="1" applyBorder="1" applyAlignment="1" applyProtection="1">
      <alignment horizontal="center" vertical="center"/>
      <protection locked="0"/>
    </xf>
    <xf numFmtId="0" fontId="21" fillId="25" borderId="58" xfId="40" applyFont="1" applyFill="1" applyBorder="1" applyAlignment="1" applyProtection="1">
      <alignment horizontal="center"/>
    </xf>
    <xf numFmtId="0" fontId="21" fillId="0" borderId="60" xfId="40" applyFont="1" applyFill="1" applyBorder="1" applyAlignment="1" applyProtection="1">
      <protection locked="0"/>
    </xf>
    <xf numFmtId="0" fontId="21" fillId="25" borderId="59" xfId="40" applyFont="1" applyFill="1" applyBorder="1" applyAlignment="1" applyProtection="1">
      <alignment horizontal="center"/>
    </xf>
    <xf numFmtId="0" fontId="21" fillId="0" borderId="16" xfId="39" applyNumberFormat="1" applyFont="1" applyBorder="1" applyAlignment="1" applyProtection="1">
      <alignment horizontal="center"/>
      <protection locked="0"/>
    </xf>
    <xf numFmtId="0" fontId="30" fillId="25" borderId="59" xfId="40" applyFont="1" applyFill="1" applyBorder="1" applyAlignment="1" applyProtection="1">
      <alignment horizontal="center"/>
    </xf>
    <xf numFmtId="0" fontId="30" fillId="25" borderId="62" xfId="40" applyFont="1" applyFill="1" applyBorder="1" applyAlignment="1" applyProtection="1">
      <alignment horizontal="center"/>
    </xf>
    <xf numFmtId="0" fontId="30" fillId="25" borderId="63" xfId="40" applyFont="1" applyFill="1" applyBorder="1" applyAlignment="1" applyProtection="1">
      <alignment horizontal="center"/>
    </xf>
    <xf numFmtId="0" fontId="35" fillId="0" borderId="0" xfId="40" applyFont="1"/>
    <xf numFmtId="0" fontId="21" fillId="4" borderId="14" xfId="40" applyFont="1" applyFill="1" applyBorder="1" applyProtection="1"/>
    <xf numFmtId="1" fontId="23" fillId="4" borderId="25" xfId="40" applyNumberFormat="1" applyFont="1" applyFill="1" applyBorder="1" applyAlignment="1" applyProtection="1">
      <alignment horizontal="center"/>
    </xf>
    <xf numFmtId="1" fontId="37" fillId="4" borderId="26" xfId="40" applyNumberFormat="1" applyFont="1" applyFill="1" applyBorder="1" applyAlignment="1" applyProtection="1">
      <alignment horizontal="center"/>
    </xf>
    <xf numFmtId="1" fontId="23" fillId="4" borderId="26" xfId="40" applyNumberFormat="1" applyFont="1" applyFill="1" applyBorder="1" applyAlignment="1" applyProtection="1">
      <alignment horizontal="center"/>
    </xf>
    <xf numFmtId="0" fontId="23" fillId="4" borderId="26" xfId="40" applyFont="1" applyFill="1" applyBorder="1" applyProtection="1"/>
    <xf numFmtId="1" fontId="23" fillId="24" borderId="34" xfId="0" applyNumberFormat="1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4" borderId="21" xfId="40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5" fillId="4" borderId="55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/>
    </xf>
    <xf numFmtId="0" fontId="21" fillId="0" borderId="16" xfId="39" applyNumberFormat="1" applyFont="1" applyFill="1" applyBorder="1" applyAlignment="1" applyProtection="1">
      <alignment horizontal="center"/>
      <protection locked="0"/>
    </xf>
    <xf numFmtId="0" fontId="16" fillId="0" borderId="59" xfId="40" applyBorder="1"/>
    <xf numFmtId="0" fontId="21" fillId="0" borderId="17" xfId="40" applyFont="1" applyFill="1" applyBorder="1" applyAlignment="1" applyProtection="1">
      <protection locked="0"/>
    </xf>
    <xf numFmtId="0" fontId="41" fillId="0" borderId="16" xfId="39" applyNumberFormat="1" applyFont="1" applyBorder="1" applyAlignment="1" applyProtection="1">
      <alignment horizontal="center"/>
      <protection locked="0"/>
    </xf>
    <xf numFmtId="0" fontId="41" fillId="0" borderId="48" xfId="39" applyNumberFormat="1" applyFont="1" applyBorder="1" applyAlignment="1" applyProtection="1">
      <alignment horizontal="center"/>
      <protection locked="0"/>
    </xf>
    <xf numFmtId="0" fontId="41" fillId="0" borderId="16" xfId="39" applyNumberFormat="1" applyFont="1" applyFill="1" applyBorder="1" applyAlignment="1" applyProtection="1">
      <alignment horizontal="center"/>
      <protection locked="0"/>
    </xf>
    <xf numFmtId="0" fontId="21" fillId="4" borderId="80" xfId="40" applyFont="1" applyFill="1" applyBorder="1" applyProtection="1"/>
    <xf numFmtId="0" fontId="21" fillId="25" borderId="62" xfId="40" applyFont="1" applyFill="1" applyBorder="1" applyAlignment="1" applyProtection="1">
      <alignment horizontal="center"/>
    </xf>
    <xf numFmtId="0" fontId="21" fillId="4" borderId="81" xfId="40" applyFont="1" applyFill="1" applyBorder="1" applyProtection="1"/>
    <xf numFmtId="0" fontId="21" fillId="0" borderId="71" xfId="0" applyFont="1" applyBorder="1" applyAlignment="1">
      <alignment horizontal="center" vertical="center"/>
    </xf>
    <xf numFmtId="0" fontId="30" fillId="25" borderId="69" xfId="46" applyFont="1" applyFill="1" applyBorder="1" applyAlignment="1" applyProtection="1">
      <alignment horizontal="center"/>
    </xf>
    <xf numFmtId="0" fontId="21" fillId="0" borderId="82" xfId="0" applyFont="1" applyBorder="1" applyAlignment="1">
      <alignment horizontal="left" vertical="center"/>
    </xf>
    <xf numFmtId="0" fontId="16" fillId="0" borderId="0" xfId="51"/>
    <xf numFmtId="0" fontId="43" fillId="0" borderId="26" xfId="51" applyFont="1" applyFill="1" applyBorder="1" applyAlignment="1">
      <alignment horizontal="center"/>
    </xf>
    <xf numFmtId="0" fontId="28" fillId="0" borderId="0" xfId="51" applyFont="1"/>
    <xf numFmtId="0" fontId="16" fillId="0" borderId="59" xfId="40" applyFont="1" applyBorder="1"/>
    <xf numFmtId="0" fontId="21" fillId="0" borderId="93" xfId="40" applyFont="1" applyFill="1" applyBorder="1" applyAlignment="1" applyProtection="1">
      <alignment horizontal="center" vertical="center"/>
      <protection locked="0"/>
    </xf>
    <xf numFmtId="0" fontId="21" fillId="25" borderId="67" xfId="40" applyFont="1" applyFill="1" applyBorder="1" applyAlignment="1" applyProtection="1">
      <alignment horizontal="center"/>
    </xf>
    <xf numFmtId="0" fontId="21" fillId="0" borderId="94" xfId="40" applyFont="1" applyFill="1" applyBorder="1" applyAlignment="1" applyProtection="1">
      <protection locked="0"/>
    </xf>
    <xf numFmtId="0" fontId="27" fillId="4" borderId="97" xfId="40" applyFont="1" applyFill="1" applyBorder="1" applyProtection="1"/>
    <xf numFmtId="0" fontId="26" fillId="4" borderId="98" xfId="40" applyFont="1" applyFill="1" applyBorder="1" applyAlignment="1" applyProtection="1">
      <alignment horizontal="center"/>
    </xf>
    <xf numFmtId="0" fontId="25" fillId="24" borderId="100" xfId="0" applyFont="1" applyFill="1" applyBorder="1" applyAlignment="1">
      <alignment horizontal="center" vertical="center" wrapText="1"/>
    </xf>
    <xf numFmtId="0" fontId="23" fillId="4" borderId="101" xfId="40" applyFont="1" applyFill="1" applyBorder="1" applyAlignment="1" applyProtection="1">
      <alignment horizontal="center"/>
    </xf>
    <xf numFmtId="0" fontId="21" fillId="4" borderId="102" xfId="40" applyFont="1" applyFill="1" applyBorder="1" applyAlignment="1" applyProtection="1">
      <alignment horizontal="center"/>
    </xf>
    <xf numFmtId="1" fontId="23" fillId="24" borderId="37" xfId="0" applyNumberFormat="1" applyFont="1" applyFill="1" applyBorder="1" applyAlignment="1">
      <alignment horizontal="center" vertical="center"/>
    </xf>
    <xf numFmtId="1" fontId="23" fillId="24" borderId="103" xfId="0" applyNumberFormat="1" applyFont="1" applyFill="1" applyBorder="1" applyAlignment="1">
      <alignment horizontal="center" vertical="center"/>
    </xf>
    <xf numFmtId="1" fontId="23" fillId="24" borderId="104" xfId="0" applyNumberFormat="1" applyFont="1" applyFill="1" applyBorder="1" applyAlignment="1">
      <alignment horizontal="center" vertical="center"/>
    </xf>
    <xf numFmtId="1" fontId="23" fillId="24" borderId="91" xfId="0" applyNumberFormat="1" applyFont="1" applyFill="1" applyBorder="1" applyAlignment="1">
      <alignment horizontal="center" vertical="center"/>
    </xf>
    <xf numFmtId="1" fontId="23" fillId="24" borderId="108" xfId="0" applyNumberFormat="1" applyFont="1" applyFill="1" applyBorder="1" applyAlignment="1">
      <alignment horizontal="center" vertical="center"/>
    </xf>
    <xf numFmtId="0" fontId="21" fillId="4" borderId="35" xfId="40" applyFont="1" applyFill="1" applyBorder="1" applyAlignment="1" applyProtection="1">
      <alignment vertical="center" wrapText="1"/>
    </xf>
    <xf numFmtId="1" fontId="23" fillId="24" borderId="110" xfId="0" applyNumberFormat="1" applyFont="1" applyFill="1" applyBorder="1" applyAlignment="1">
      <alignment horizontal="center" vertical="center"/>
    </xf>
    <xf numFmtId="1" fontId="23" fillId="4" borderId="111" xfId="40" applyNumberFormat="1" applyFont="1" applyFill="1" applyBorder="1" applyAlignment="1" applyProtection="1">
      <alignment horizontal="center"/>
    </xf>
    <xf numFmtId="1" fontId="23" fillId="4" borderId="114" xfId="40" applyNumberFormat="1" applyFont="1" applyFill="1" applyBorder="1" applyAlignment="1" applyProtection="1">
      <alignment horizontal="center"/>
    </xf>
    <xf numFmtId="1" fontId="23" fillId="4" borderId="115" xfId="40" applyNumberFormat="1" applyFont="1" applyFill="1" applyBorder="1" applyAlignment="1" applyProtection="1">
      <alignment horizontal="center"/>
    </xf>
    <xf numFmtId="1" fontId="21" fillId="4" borderId="115" xfId="40" applyNumberFormat="1" applyFont="1" applyFill="1" applyBorder="1" applyAlignment="1" applyProtection="1">
      <alignment horizontal="center"/>
    </xf>
    <xf numFmtId="0" fontId="23" fillId="4" borderId="118" xfId="40" applyFont="1" applyFill="1" applyBorder="1" applyAlignment="1" applyProtection="1">
      <alignment horizontal="center" textRotation="90" wrapText="1"/>
    </xf>
    <xf numFmtId="0" fontId="23" fillId="4" borderId="31" xfId="40" applyFont="1" applyFill="1" applyBorder="1" applyAlignment="1" applyProtection="1">
      <alignment horizontal="center" textRotation="90"/>
    </xf>
    <xf numFmtId="0" fontId="23" fillId="4" borderId="31" xfId="40" applyFont="1" applyFill="1" applyBorder="1" applyAlignment="1" applyProtection="1">
      <alignment horizontal="center" textRotation="90" wrapText="1"/>
    </xf>
    <xf numFmtId="0" fontId="27" fillId="4" borderId="14" xfId="40" applyFont="1" applyFill="1" applyBorder="1" applyProtection="1"/>
    <xf numFmtId="0" fontId="21" fillId="4" borderId="73" xfId="40" applyFont="1" applyFill="1" applyBorder="1" applyProtection="1"/>
    <xf numFmtId="0" fontId="24" fillId="4" borderId="119" xfId="40" applyFont="1" applyFill="1" applyBorder="1" applyAlignment="1" applyProtection="1">
      <alignment horizontal="center" vertical="center" textRotation="90"/>
    </xf>
    <xf numFmtId="0" fontId="23" fillId="4" borderId="120" xfId="40" applyFont="1" applyFill="1" applyBorder="1" applyAlignment="1" applyProtection="1">
      <alignment horizontal="center" textRotation="90" wrapText="1"/>
    </xf>
    <xf numFmtId="0" fontId="23" fillId="4" borderId="120" xfId="40" applyFont="1" applyFill="1" applyBorder="1" applyAlignment="1" applyProtection="1">
      <alignment horizontal="center" textRotation="90"/>
    </xf>
    <xf numFmtId="0" fontId="23" fillId="4" borderId="119" xfId="40" applyFont="1" applyFill="1" applyBorder="1" applyAlignment="1" applyProtection="1">
      <alignment horizontal="center" textRotation="90" wrapText="1"/>
    </xf>
    <xf numFmtId="0" fontId="23" fillId="4" borderId="121" xfId="40" applyFont="1" applyFill="1" applyBorder="1" applyAlignment="1" applyProtection="1">
      <alignment horizontal="center" textRotation="90"/>
    </xf>
    <xf numFmtId="0" fontId="23" fillId="4" borderId="121" xfId="40" applyFont="1" applyFill="1" applyBorder="1" applyAlignment="1" applyProtection="1">
      <alignment horizontal="center" textRotation="90" wrapText="1"/>
    </xf>
    <xf numFmtId="0" fontId="41" fillId="0" borderId="72" xfId="39" applyNumberFormat="1" applyFont="1" applyFill="1" applyBorder="1" applyAlignment="1" applyProtection="1">
      <alignment horizontal="center"/>
      <protection locked="0"/>
    </xf>
    <xf numFmtId="1" fontId="21" fillId="28" borderId="18" xfId="40" applyNumberFormat="1" applyFont="1" applyFill="1" applyBorder="1" applyAlignment="1" applyProtection="1">
      <alignment horizontal="center"/>
    </xf>
    <xf numFmtId="0" fontId="16" fillId="0" borderId="59" xfId="40" applyFont="1" applyBorder="1" applyAlignment="1">
      <alignment wrapText="1"/>
    </xf>
    <xf numFmtId="0" fontId="24" fillId="4" borderId="122" xfId="40" applyFont="1" applyFill="1" applyBorder="1" applyAlignment="1" applyProtection="1">
      <alignment horizontal="center"/>
    </xf>
    <xf numFmtId="0" fontId="32" fillId="0" borderId="59" xfId="40" applyFont="1" applyBorder="1"/>
    <xf numFmtId="0" fontId="16" fillId="0" borderId="59" xfId="40" applyFill="1" applyBorder="1"/>
    <xf numFmtId="0" fontId="41" fillId="0" borderId="124" xfId="51" applyFont="1" applyFill="1" applyBorder="1" applyAlignment="1" applyProtection="1">
      <alignment horizontal="center"/>
      <protection locked="0"/>
    </xf>
    <xf numFmtId="0" fontId="41" fillId="0" borderId="128" xfId="51" applyFont="1" applyFill="1" applyBorder="1" applyAlignment="1" applyProtection="1">
      <alignment horizontal="center"/>
      <protection locked="0"/>
    </xf>
    <xf numFmtId="0" fontId="41" fillId="0" borderId="124" xfId="51" applyFont="1" applyFill="1" applyBorder="1" applyAlignment="1" applyProtection="1">
      <alignment horizontal="left"/>
      <protection locked="0"/>
    </xf>
    <xf numFmtId="0" fontId="41" fillId="0" borderId="128" xfId="51" applyFont="1" applyFill="1" applyBorder="1" applyAlignment="1" applyProtection="1">
      <alignment horizontal="left"/>
      <protection locked="0"/>
    </xf>
    <xf numFmtId="0" fontId="41" fillId="0" borderId="128" xfId="51" applyFont="1" applyFill="1" applyBorder="1" applyAlignment="1" applyProtection="1">
      <alignment horizontal="left" wrapText="1"/>
      <protection locked="0"/>
    </xf>
    <xf numFmtId="0" fontId="43" fillId="0" borderId="130" xfId="51" applyFont="1" applyFill="1" applyBorder="1" applyAlignment="1">
      <alignment horizontal="center"/>
    </xf>
    <xf numFmtId="0" fontId="41" fillId="0" borderId="128" xfId="51" applyFont="1" applyBorder="1" applyAlignment="1" applyProtection="1">
      <alignment horizontal="center" wrapText="1"/>
      <protection locked="0"/>
    </xf>
    <xf numFmtId="0" fontId="41" fillId="0" borderId="131" xfId="51" applyFont="1" applyBorder="1"/>
    <xf numFmtId="0" fontId="41" fillId="0" borderId="61" xfId="51" applyFont="1" applyBorder="1"/>
    <xf numFmtId="0" fontId="41" fillId="0" borderId="133" xfId="51" applyFont="1" applyFill="1" applyBorder="1" applyAlignment="1" applyProtection="1">
      <alignment horizontal="left"/>
      <protection locked="0"/>
    </xf>
    <xf numFmtId="0" fontId="41" fillId="0" borderId="128" xfId="51" applyFont="1" applyBorder="1" applyAlignment="1" applyProtection="1">
      <alignment horizontal="left" wrapText="1"/>
      <protection locked="0"/>
    </xf>
    <xf numFmtId="0" fontId="23" fillId="4" borderId="31" xfId="40" applyFont="1" applyFill="1" applyBorder="1" applyAlignment="1" applyProtection="1">
      <alignment horizontal="center" textRotation="90"/>
    </xf>
    <xf numFmtId="0" fontId="23" fillId="4" borderId="32" xfId="40" applyFont="1" applyFill="1" applyBorder="1" applyAlignment="1" applyProtection="1">
      <alignment horizontal="center" textRotation="90" wrapText="1"/>
    </xf>
    <xf numFmtId="0" fontId="23" fillId="4" borderId="134" xfId="40" applyFont="1" applyFill="1" applyBorder="1" applyAlignment="1" applyProtection="1">
      <alignment horizontal="center" textRotation="90" wrapText="1"/>
    </xf>
    <xf numFmtId="1" fontId="21" fillId="4" borderId="138" xfId="40" applyNumberFormat="1" applyFont="1" applyFill="1" applyBorder="1" applyAlignment="1" applyProtection="1">
      <alignment horizontal="center" vertical="center" shrinkToFit="1"/>
    </xf>
    <xf numFmtId="1" fontId="21" fillId="4" borderId="139" xfId="40" applyNumberFormat="1" applyFont="1" applyFill="1" applyBorder="1" applyAlignment="1" applyProtection="1">
      <alignment horizontal="center" vertical="center" shrinkToFit="1"/>
    </xf>
    <xf numFmtId="0" fontId="21" fillId="4" borderId="140" xfId="40" applyFont="1" applyFill="1" applyBorder="1" applyProtection="1"/>
    <xf numFmtId="0" fontId="21" fillId="4" borderId="141" xfId="40" applyFont="1" applyFill="1" applyBorder="1" applyProtection="1"/>
    <xf numFmtId="1" fontId="16" fillId="4" borderId="142" xfId="40" applyNumberFormat="1" applyFill="1" applyBorder="1" applyProtection="1"/>
    <xf numFmtId="1" fontId="21" fillId="4" borderId="142" xfId="40" applyNumberFormat="1" applyFont="1" applyFill="1" applyBorder="1" applyProtection="1"/>
    <xf numFmtId="1" fontId="21" fillId="4" borderId="142" xfId="40" applyNumberFormat="1" applyFont="1" applyFill="1" applyBorder="1" applyAlignment="1" applyProtection="1">
      <alignment horizontal="center" vertical="center" shrinkToFit="1"/>
    </xf>
    <xf numFmtId="1" fontId="21" fillId="4" borderId="145" xfId="40" applyNumberFormat="1" applyFont="1" applyFill="1" applyBorder="1" applyAlignment="1" applyProtection="1">
      <alignment horizontal="center" vertical="center" shrinkToFit="1"/>
    </xf>
    <xf numFmtId="1" fontId="23" fillId="24" borderId="147" xfId="0" applyNumberFormat="1" applyFont="1" applyFill="1" applyBorder="1" applyAlignment="1">
      <alignment horizontal="center" vertical="center"/>
    </xf>
    <xf numFmtId="1" fontId="23" fillId="4" borderId="148" xfId="40" applyNumberFormat="1" applyFont="1" applyFill="1" applyBorder="1" applyAlignment="1" applyProtection="1">
      <alignment horizontal="center"/>
    </xf>
    <xf numFmtId="1" fontId="21" fillId="4" borderId="149" xfId="40" applyNumberFormat="1" applyFont="1" applyFill="1" applyBorder="1" applyAlignment="1" applyProtection="1">
      <alignment horizontal="center" vertical="center" shrinkToFit="1"/>
    </xf>
    <xf numFmtId="0" fontId="21" fillId="4" borderId="150" xfId="0" applyFont="1" applyFill="1" applyBorder="1" applyAlignment="1">
      <alignment horizontal="center" vertical="center" wrapText="1"/>
    </xf>
    <xf numFmtId="0" fontId="21" fillId="4" borderId="151" xfId="40" applyFont="1" applyFill="1" applyBorder="1" applyAlignment="1" applyProtection="1">
      <alignment vertical="center" wrapText="1"/>
    </xf>
    <xf numFmtId="0" fontId="37" fillId="4" borderId="153" xfId="40" applyFont="1" applyFill="1" applyBorder="1" applyAlignment="1" applyProtection="1">
      <alignment horizontal="center" textRotation="90" wrapText="1"/>
    </xf>
    <xf numFmtId="0" fontId="21" fillId="4" borderId="149" xfId="40" applyFont="1" applyFill="1" applyBorder="1" applyProtection="1"/>
    <xf numFmtId="0" fontId="21" fillId="4" borderId="156" xfId="40" applyFont="1" applyFill="1" applyBorder="1" applyAlignment="1" applyProtection="1">
      <alignment horizontal="center"/>
    </xf>
    <xf numFmtId="0" fontId="21" fillId="4" borderId="156" xfId="40" applyFont="1" applyFill="1" applyBorder="1" applyAlignment="1" applyProtection="1">
      <alignment horizontal="left"/>
    </xf>
    <xf numFmtId="0" fontId="21" fillId="4" borderId="157" xfId="40" applyFont="1" applyFill="1" applyBorder="1" applyAlignment="1" applyProtection="1">
      <alignment horizontal="left"/>
    </xf>
    <xf numFmtId="0" fontId="23" fillId="4" borderId="159" xfId="40" applyFont="1" applyFill="1" applyBorder="1" applyAlignment="1" applyProtection="1">
      <alignment horizontal="center"/>
    </xf>
    <xf numFmtId="0" fontId="23" fillId="4" borderId="160" xfId="40" applyFont="1" applyFill="1" applyBorder="1" applyAlignment="1" applyProtection="1">
      <alignment horizontal="center" vertical="center" textRotation="90"/>
    </xf>
    <xf numFmtId="0" fontId="26" fillId="4" borderId="158" xfId="40" applyFont="1" applyFill="1" applyBorder="1" applyAlignment="1" applyProtection="1">
      <alignment horizontal="center"/>
    </xf>
    <xf numFmtId="0" fontId="27" fillId="4" borderId="161" xfId="40" applyFont="1" applyFill="1" applyBorder="1" applyAlignment="1" applyProtection="1">
      <alignment horizontal="left"/>
    </xf>
    <xf numFmtId="0" fontId="26" fillId="4" borderId="162" xfId="40" applyFont="1" applyFill="1" applyBorder="1" applyAlignment="1" applyProtection="1">
      <alignment horizontal="center"/>
    </xf>
    <xf numFmtId="0" fontId="27" fillId="4" borderId="163" xfId="40" applyFont="1" applyFill="1" applyBorder="1" applyAlignment="1" applyProtection="1">
      <alignment horizontal="left"/>
    </xf>
    <xf numFmtId="0" fontId="25" fillId="24" borderId="159" xfId="40" applyFont="1" applyFill="1" applyBorder="1" applyAlignment="1" applyProtection="1">
      <alignment horizontal="center" vertical="center"/>
    </xf>
    <xf numFmtId="0" fontId="21" fillId="4" borderId="164" xfId="40" applyFont="1" applyFill="1" applyBorder="1" applyAlignment="1" applyProtection="1">
      <alignment horizontal="left" vertical="center" wrapText="1"/>
    </xf>
    <xf numFmtId="0" fontId="21" fillId="4" borderId="159" xfId="40" applyFont="1" applyFill="1" applyBorder="1" applyAlignment="1" applyProtection="1">
      <alignment horizontal="left" vertical="center" wrapText="1"/>
    </xf>
    <xf numFmtId="0" fontId="23" fillId="4" borderId="162" xfId="40" applyFont="1" applyFill="1" applyBorder="1" applyAlignment="1" applyProtection="1">
      <alignment horizontal="center"/>
    </xf>
    <xf numFmtId="0" fontId="21" fillId="4" borderId="165" xfId="40" applyFont="1" applyFill="1" applyBorder="1" applyAlignment="1" applyProtection="1">
      <alignment vertical="center" wrapText="1"/>
    </xf>
    <xf numFmtId="0" fontId="31" fillId="24" borderId="159" xfId="40" applyFont="1" applyFill="1" applyBorder="1" applyAlignment="1" applyProtection="1">
      <alignment horizontal="left" vertical="center" wrapText="1"/>
    </xf>
    <xf numFmtId="0" fontId="21" fillId="4" borderId="171" xfId="40" applyFont="1" applyFill="1" applyBorder="1" applyAlignment="1" applyProtection="1">
      <alignment horizontal="left"/>
    </xf>
    <xf numFmtId="0" fontId="30" fillId="4" borderId="84" xfId="40" applyFont="1" applyFill="1" applyBorder="1" applyAlignment="1" applyProtection="1">
      <alignment horizontal="center"/>
    </xf>
    <xf numFmtId="1" fontId="21" fillId="4" borderId="85" xfId="40" applyNumberFormat="1" applyFont="1" applyFill="1" applyBorder="1" applyAlignment="1" applyProtection="1">
      <alignment horizontal="center"/>
    </xf>
    <xf numFmtId="0" fontId="21" fillId="0" borderId="173" xfId="40" applyFont="1" applyBorder="1"/>
    <xf numFmtId="0" fontId="16" fillId="0" borderId="57" xfId="40" applyBorder="1"/>
    <xf numFmtId="0" fontId="16" fillId="0" borderId="155" xfId="40" applyBorder="1"/>
    <xf numFmtId="0" fontId="21" fillId="4" borderId="122" xfId="0" applyFont="1" applyFill="1" applyBorder="1" applyAlignment="1">
      <alignment horizontal="center" vertical="center" wrapText="1"/>
    </xf>
    <xf numFmtId="0" fontId="21" fillId="4" borderId="175" xfId="0" applyFont="1" applyFill="1" applyBorder="1" applyAlignment="1">
      <alignment horizontal="center" vertical="center" wrapText="1"/>
    </xf>
    <xf numFmtId="0" fontId="21" fillId="0" borderId="17" xfId="40" applyFont="1" applyFill="1" applyBorder="1" applyAlignment="1" applyProtection="1">
      <alignment vertical="center" wrapText="1"/>
      <protection locked="0"/>
    </xf>
    <xf numFmtId="0" fontId="21" fillId="0" borderId="17" xfId="40" applyFont="1" applyFill="1" applyBorder="1" applyAlignment="1" applyProtection="1">
      <alignment vertical="center"/>
      <protection locked="0"/>
    </xf>
    <xf numFmtId="0" fontId="21" fillId="0" borderId="156" xfId="40" applyFont="1" applyFill="1" applyBorder="1" applyAlignment="1" applyProtection="1">
      <alignment horizontal="center" vertical="center"/>
      <protection locked="0"/>
    </xf>
    <xf numFmtId="0" fontId="21" fillId="28" borderId="59" xfId="40" applyFont="1" applyFill="1" applyBorder="1" applyAlignment="1" applyProtection="1">
      <alignment horizontal="center" vertical="center"/>
    </xf>
    <xf numFmtId="0" fontId="21" fillId="25" borderId="59" xfId="40" applyFont="1" applyFill="1" applyBorder="1" applyAlignment="1" applyProtection="1">
      <alignment horizontal="center" vertical="center"/>
    </xf>
    <xf numFmtId="0" fontId="21" fillId="0" borderId="61" xfId="40" applyFont="1" applyFill="1" applyBorder="1" applyAlignment="1" applyProtection="1">
      <alignment vertical="center"/>
      <protection locked="0"/>
    </xf>
    <xf numFmtId="0" fontId="21" fillId="25" borderId="58" xfId="40" applyFont="1" applyFill="1" applyBorder="1" applyAlignment="1" applyProtection="1">
      <alignment horizontal="center" vertical="center"/>
    </xf>
    <xf numFmtId="0" fontId="21" fillId="0" borderId="158" xfId="40" applyFont="1" applyFill="1" applyBorder="1" applyAlignment="1" applyProtection="1">
      <alignment horizontal="center" vertical="center"/>
      <protection locked="0"/>
    </xf>
    <xf numFmtId="0" fontId="21" fillId="25" borderId="62" xfId="40" applyFont="1" applyFill="1" applyBorder="1" applyAlignment="1" applyProtection="1">
      <alignment horizontal="center" vertical="center"/>
    </xf>
    <xf numFmtId="0" fontId="21" fillId="0" borderId="66" xfId="40" applyFont="1" applyFill="1" applyBorder="1" applyAlignment="1" applyProtection="1">
      <alignment vertical="center"/>
      <protection locked="0"/>
    </xf>
    <xf numFmtId="0" fontId="23" fillId="4" borderId="35" xfId="40" applyFont="1" applyFill="1" applyBorder="1" applyAlignment="1" applyProtection="1">
      <alignment horizontal="center" vertical="center"/>
    </xf>
    <xf numFmtId="0" fontId="26" fillId="4" borderId="13" xfId="40" applyFont="1" applyFill="1" applyBorder="1" applyAlignment="1" applyProtection="1">
      <alignment horizontal="center" vertical="center"/>
    </xf>
    <xf numFmtId="0" fontId="26" fillId="4" borderId="23" xfId="40" applyFont="1" applyFill="1" applyBorder="1" applyAlignment="1" applyProtection="1">
      <alignment horizontal="center" vertical="center"/>
    </xf>
    <xf numFmtId="0" fontId="25" fillId="4" borderId="120" xfId="40" applyFont="1" applyFill="1" applyBorder="1" applyAlignment="1" applyProtection="1">
      <alignment horizontal="center"/>
    </xf>
    <xf numFmtId="0" fontId="21" fillId="0" borderId="16" xfId="39" applyNumberFormat="1" applyFont="1" applyFill="1" applyBorder="1" applyAlignment="1" applyProtection="1">
      <alignment horizontal="center" vertical="center"/>
      <protection locked="0"/>
    </xf>
    <xf numFmtId="1" fontId="21" fillId="4" borderId="18" xfId="40" applyNumberFormat="1" applyFont="1" applyFill="1" applyBorder="1" applyAlignment="1" applyProtection="1">
      <alignment horizontal="center" vertical="center"/>
    </xf>
    <xf numFmtId="0" fontId="41" fillId="0" borderId="18" xfId="40" applyFont="1" applyBorder="1" applyAlignment="1" applyProtection="1">
      <alignment horizontal="center" vertical="center"/>
      <protection locked="0"/>
    </xf>
    <xf numFmtId="0" fontId="21" fillId="0" borderId="21" xfId="40" applyFont="1" applyFill="1" applyBorder="1" applyAlignment="1" applyProtection="1">
      <alignment horizontal="center" vertical="center"/>
      <protection locked="0"/>
    </xf>
    <xf numFmtId="0" fontId="21" fillId="0" borderId="19" xfId="39" applyNumberFormat="1" applyFont="1" applyBorder="1" applyAlignment="1" applyProtection="1">
      <alignment horizontal="center" vertical="center"/>
      <protection locked="0"/>
    </xf>
    <xf numFmtId="0" fontId="21" fillId="0" borderId="16" xfId="39" applyNumberFormat="1" applyFont="1" applyBorder="1" applyAlignment="1" applyProtection="1">
      <alignment horizontal="center" vertical="center"/>
      <protection locked="0"/>
    </xf>
    <xf numFmtId="0" fontId="21" fillId="0" borderId="17" xfId="40" applyFont="1" applyFill="1" applyBorder="1" applyAlignment="1" applyProtection="1">
      <alignment horizontal="center" vertical="center"/>
      <protection locked="0"/>
    </xf>
    <xf numFmtId="1" fontId="21" fillId="4" borderId="15" xfId="40" applyNumberFormat="1" applyFont="1" applyFill="1" applyBorder="1" applyAlignment="1" applyProtection="1">
      <alignment horizontal="center" vertical="center"/>
    </xf>
    <xf numFmtId="1" fontId="21" fillId="4" borderId="16" xfId="40" applyNumberFormat="1" applyFont="1" applyFill="1" applyBorder="1" applyAlignment="1" applyProtection="1">
      <alignment horizontal="center" vertical="center"/>
    </xf>
    <xf numFmtId="0" fontId="41" fillId="0" borderId="18" xfId="39" applyFont="1" applyBorder="1" applyAlignment="1" applyProtection="1">
      <alignment horizontal="center" vertical="center"/>
      <protection locked="0"/>
    </xf>
    <xf numFmtId="0" fontId="21" fillId="0" borderId="72" xfId="40" applyFont="1" applyFill="1" applyBorder="1" applyAlignment="1" applyProtection="1">
      <alignment horizontal="center" vertical="center"/>
      <protection locked="0"/>
    </xf>
    <xf numFmtId="0" fontId="41" fillId="0" borderId="18" xfId="39" applyFont="1" applyFill="1" applyBorder="1" applyAlignment="1" applyProtection="1">
      <alignment horizontal="center" vertical="center"/>
      <protection locked="0"/>
    </xf>
    <xf numFmtId="0" fontId="21" fillId="0" borderId="19" xfId="39" applyNumberFormat="1" applyFont="1" applyFill="1" applyBorder="1" applyAlignment="1" applyProtection="1">
      <alignment horizontal="center" vertical="center"/>
      <protection locked="0"/>
    </xf>
    <xf numFmtId="0" fontId="41" fillId="0" borderId="17" xfId="40" applyFont="1" applyFill="1" applyBorder="1" applyAlignment="1" applyProtection="1">
      <alignment horizontal="center" vertical="center"/>
      <protection locked="0"/>
    </xf>
    <xf numFmtId="0" fontId="41" fillId="0" borderId="16" xfId="39" applyNumberFormat="1" applyFont="1" applyBorder="1" applyAlignment="1" applyProtection="1">
      <alignment horizontal="center" vertical="center"/>
      <protection locked="0"/>
    </xf>
    <xf numFmtId="0" fontId="41" fillId="0" borderId="44" xfId="39" applyNumberFormat="1" applyFont="1" applyFill="1" applyBorder="1" applyAlignment="1" applyProtection="1">
      <alignment horizontal="center" vertical="center"/>
      <protection locked="0"/>
    </xf>
    <xf numFmtId="0" fontId="41" fillId="0" borderId="48" xfId="39" applyNumberFormat="1" applyFont="1" applyBorder="1" applyAlignment="1" applyProtection="1">
      <alignment horizontal="center" vertical="center"/>
      <protection locked="0"/>
    </xf>
    <xf numFmtId="0" fontId="41" fillId="0" borderId="44" xfId="39" applyNumberFormat="1" applyFont="1" applyBorder="1" applyAlignment="1" applyProtection="1">
      <alignment horizontal="center" vertical="center"/>
      <protection locked="0"/>
    </xf>
    <xf numFmtId="0" fontId="21" fillId="0" borderId="16" xfId="40" applyFont="1" applyBorder="1" applyAlignment="1" applyProtection="1">
      <alignment horizontal="center" vertical="center"/>
      <protection locked="0"/>
    </xf>
    <xf numFmtId="0" fontId="21" fillId="0" borderId="19" xfId="40" applyFont="1" applyFill="1" applyBorder="1" applyAlignment="1" applyProtection="1">
      <alignment horizontal="center" vertical="center"/>
      <protection locked="0"/>
    </xf>
    <xf numFmtId="0" fontId="21" fillId="0" borderId="18" xfId="40" applyFont="1" applyFill="1" applyBorder="1" applyAlignment="1" applyProtection="1">
      <alignment horizontal="center" vertical="center"/>
      <protection locked="0"/>
    </xf>
    <xf numFmtId="0" fontId="41" fillId="0" borderId="79" xfId="39" applyNumberFormat="1" applyFont="1" applyBorder="1" applyAlignment="1" applyProtection="1">
      <alignment horizontal="center" vertical="center"/>
      <protection locked="0"/>
    </xf>
    <xf numFmtId="0" fontId="21" fillId="0" borderId="18" xfId="39" applyFont="1" applyBorder="1" applyAlignment="1" applyProtection="1">
      <alignment horizontal="center" vertical="center"/>
      <protection locked="0"/>
    </xf>
    <xf numFmtId="0" fontId="21" fillId="0" borderId="76" xfId="40" applyFont="1" applyFill="1" applyBorder="1" applyAlignment="1" applyProtection="1">
      <alignment horizontal="center" vertical="center"/>
      <protection locked="0"/>
    </xf>
    <xf numFmtId="0" fontId="21" fillId="0" borderId="18" xfId="39" applyNumberFormat="1" applyFont="1" applyFill="1" applyBorder="1" applyAlignment="1" applyProtection="1">
      <alignment horizontal="center" vertical="center"/>
      <protection locked="0"/>
    </xf>
    <xf numFmtId="0" fontId="21" fillId="0" borderId="18" xfId="39" applyFont="1" applyFill="1" applyBorder="1" applyAlignment="1" applyProtection="1">
      <alignment horizontal="center" vertical="center"/>
      <protection locked="0"/>
    </xf>
    <xf numFmtId="0" fontId="21" fillId="0" borderId="78" xfId="40" applyFont="1" applyFill="1" applyBorder="1" applyAlignment="1" applyProtection="1">
      <alignment horizontal="center" vertical="center"/>
      <protection locked="0"/>
    </xf>
    <xf numFmtId="1" fontId="23" fillId="4" borderId="11" xfId="40" applyNumberFormat="1" applyFont="1" applyFill="1" applyBorder="1" applyAlignment="1" applyProtection="1">
      <alignment horizontal="center" vertical="center"/>
    </xf>
    <xf numFmtId="1" fontId="23" fillId="4" borderId="75" xfId="40" applyNumberFormat="1" applyFont="1" applyFill="1" applyBorder="1" applyAlignment="1" applyProtection="1">
      <alignment horizontal="center" vertical="center"/>
    </xf>
    <xf numFmtId="1" fontId="37" fillId="4" borderId="77" xfId="40" applyNumberFormat="1" applyFont="1" applyFill="1" applyBorder="1" applyAlignment="1" applyProtection="1">
      <alignment horizontal="center" vertical="center"/>
    </xf>
    <xf numFmtId="1" fontId="23" fillId="4" borderId="22" xfId="40" applyNumberFormat="1" applyFont="1" applyFill="1" applyBorder="1" applyAlignment="1" applyProtection="1">
      <alignment horizontal="center" vertical="center"/>
    </xf>
    <xf numFmtId="1" fontId="23" fillId="4" borderId="10" xfId="40" applyNumberFormat="1" applyFont="1" applyFill="1" applyBorder="1" applyAlignment="1" applyProtection="1">
      <alignment horizontal="center" vertical="center"/>
    </xf>
    <xf numFmtId="1" fontId="23" fillId="4" borderId="135" xfId="40" applyNumberFormat="1" applyFont="1" applyFill="1" applyBorder="1" applyAlignment="1" applyProtection="1">
      <alignment horizontal="center" vertical="center"/>
    </xf>
    <xf numFmtId="1" fontId="21" fillId="29" borderId="18" xfId="40" applyNumberFormat="1" applyFont="1" applyFill="1" applyBorder="1" applyAlignment="1" applyProtection="1">
      <alignment horizontal="center" vertical="center"/>
    </xf>
    <xf numFmtId="0" fontId="41" fillId="0" borderId="72" xfId="39" applyNumberFormat="1" applyFont="1" applyBorder="1" applyAlignment="1" applyProtection="1">
      <alignment horizontal="center" vertical="center"/>
      <protection locked="0"/>
    </xf>
    <xf numFmtId="1" fontId="21" fillId="28" borderId="18" xfId="40" applyNumberFormat="1" applyFont="1" applyFill="1" applyBorder="1" applyAlignment="1" applyProtection="1">
      <alignment horizontal="center" vertical="center"/>
    </xf>
    <xf numFmtId="0" fontId="41" fillId="0" borderId="16" xfId="39" applyNumberFormat="1" applyFont="1" applyFill="1" applyBorder="1" applyAlignment="1" applyProtection="1">
      <alignment horizontal="center" vertical="center"/>
      <protection locked="0"/>
    </xf>
    <xf numFmtId="0" fontId="41" fillId="0" borderId="72" xfId="39" applyNumberFormat="1" applyFont="1" applyFill="1" applyBorder="1" applyAlignment="1" applyProtection="1">
      <alignment horizontal="center" vertical="center"/>
      <protection locked="0"/>
    </xf>
    <xf numFmtId="0" fontId="41" fillId="0" borderId="48" xfId="39" applyNumberFormat="1" applyFont="1" applyFill="1" applyBorder="1" applyAlignment="1" applyProtection="1">
      <alignment horizontal="center" vertical="center"/>
      <protection locked="0"/>
    </xf>
    <xf numFmtId="0" fontId="41" fillId="0" borderId="16" xfId="39" applyFont="1" applyBorder="1" applyAlignment="1" applyProtection="1">
      <alignment horizontal="center" vertical="center"/>
      <protection locked="0"/>
    </xf>
    <xf numFmtId="0" fontId="41" fillId="0" borderId="48" xfId="39" applyFont="1" applyBorder="1" applyAlignment="1" applyProtection="1">
      <alignment horizontal="center" vertical="center"/>
      <protection locked="0"/>
    </xf>
    <xf numFmtId="0" fontId="21" fillId="0" borderId="17" xfId="39" applyNumberFormat="1" applyFont="1" applyBorder="1" applyAlignment="1" applyProtection="1">
      <alignment horizontal="center" vertical="center"/>
      <protection locked="0"/>
    </xf>
    <xf numFmtId="0" fontId="21" fillId="0" borderId="32" xfId="39" applyNumberFormat="1" applyFont="1" applyBorder="1" applyAlignment="1" applyProtection="1">
      <alignment horizontal="center" vertical="center"/>
      <protection locked="0"/>
    </xf>
    <xf numFmtId="1" fontId="21" fillId="4" borderId="31" xfId="40" applyNumberFormat="1" applyFont="1" applyFill="1" applyBorder="1" applyAlignment="1" applyProtection="1">
      <alignment horizontal="center" vertical="center"/>
    </xf>
    <xf numFmtId="0" fontId="21" fillId="0" borderId="95" xfId="39" applyNumberFormat="1" applyFont="1" applyBorder="1" applyAlignment="1" applyProtection="1">
      <alignment horizontal="center" vertical="center"/>
      <protection locked="0"/>
    </xf>
    <xf numFmtId="1" fontId="21" fillId="4" borderId="30" xfId="40" applyNumberFormat="1" applyFont="1" applyFill="1" applyBorder="1" applyAlignment="1" applyProtection="1">
      <alignment horizontal="center" vertical="center"/>
    </xf>
    <xf numFmtId="1" fontId="21" fillId="4" borderId="32" xfId="40" applyNumberFormat="1" applyFont="1" applyFill="1" applyBorder="1" applyAlignment="1" applyProtection="1">
      <alignment horizontal="center" vertical="center"/>
    </xf>
    <xf numFmtId="1" fontId="23" fillId="4" borderId="105" xfId="40" applyNumberFormat="1" applyFont="1" applyFill="1" applyBorder="1" applyAlignment="1" applyProtection="1">
      <alignment horizontal="center" vertical="center"/>
    </xf>
    <xf numFmtId="1" fontId="23" fillId="4" borderId="106" xfId="40" applyNumberFormat="1" applyFont="1" applyFill="1" applyBorder="1" applyAlignment="1" applyProtection="1">
      <alignment horizontal="center" vertical="center"/>
    </xf>
    <xf numFmtId="0" fontId="37" fillId="4" borderId="107" xfId="40" applyFont="1" applyFill="1" applyBorder="1" applyAlignment="1" applyProtection="1">
      <alignment horizontal="center" vertical="center"/>
    </xf>
    <xf numFmtId="1" fontId="23" fillId="4" borderId="96" xfId="40" applyNumberFormat="1" applyFont="1" applyFill="1" applyBorder="1" applyAlignment="1" applyProtection="1">
      <alignment horizontal="center" vertical="center"/>
    </xf>
    <xf numFmtId="1" fontId="23" fillId="4" borderId="99" xfId="40" applyNumberFormat="1" applyFont="1" applyFill="1" applyBorder="1" applyAlignment="1" applyProtection="1">
      <alignment horizontal="center" vertical="center"/>
    </xf>
    <xf numFmtId="1" fontId="23" fillId="4" borderId="146" xfId="40" applyNumberFormat="1" applyFont="1" applyFill="1" applyBorder="1" applyAlignment="1" applyProtection="1">
      <alignment horizontal="center" vertical="center"/>
    </xf>
    <xf numFmtId="1" fontId="21" fillId="0" borderId="40" xfId="40" applyNumberFormat="1" applyFont="1" applyFill="1" applyBorder="1" applyAlignment="1" applyProtection="1">
      <alignment horizontal="center" vertical="center"/>
      <protection locked="0"/>
    </xf>
    <xf numFmtId="1" fontId="21" fillId="4" borderId="14" xfId="40" applyNumberFormat="1" applyFont="1" applyFill="1" applyBorder="1" applyAlignment="1" applyProtection="1">
      <alignment horizontal="center" vertical="center"/>
    </xf>
    <xf numFmtId="1" fontId="21" fillId="0" borderId="14" xfId="40" applyNumberFormat="1" applyFont="1" applyFill="1" applyBorder="1" applyAlignment="1" applyProtection="1">
      <alignment horizontal="center" vertical="center"/>
      <protection locked="0"/>
    </xf>
    <xf numFmtId="0" fontId="21" fillId="4" borderId="14" xfId="40" applyFont="1" applyFill="1" applyBorder="1" applyAlignment="1" applyProtection="1">
      <alignment horizontal="center" vertical="center"/>
    </xf>
    <xf numFmtId="1" fontId="30" fillId="0" borderId="66" xfId="40" applyNumberFormat="1" applyFont="1" applyFill="1" applyBorder="1" applyAlignment="1" applyProtection="1">
      <alignment horizontal="center" vertical="center"/>
      <protection locked="0"/>
    </xf>
    <xf numFmtId="1" fontId="41" fillId="0" borderId="66" xfId="40" applyNumberFormat="1" applyFont="1" applyFill="1" applyBorder="1" applyAlignment="1" applyProtection="1">
      <alignment horizontal="center" vertical="center"/>
      <protection locked="0"/>
    </xf>
    <xf numFmtId="1" fontId="21" fillId="4" borderId="73" xfId="40" applyNumberFormat="1" applyFont="1" applyFill="1" applyBorder="1" applyAlignment="1" applyProtection="1">
      <alignment horizontal="center" vertical="center"/>
    </xf>
    <xf numFmtId="1" fontId="21" fillId="4" borderId="65" xfId="40" applyNumberFormat="1" applyFont="1" applyFill="1" applyBorder="1" applyAlignment="1" applyProtection="1">
      <alignment horizontal="center" vertical="center"/>
    </xf>
    <xf numFmtId="1" fontId="21" fillId="0" borderId="19" xfId="40" applyNumberFormat="1" applyFont="1" applyFill="1" applyBorder="1" applyAlignment="1" applyProtection="1">
      <alignment horizontal="center" vertical="center"/>
      <protection locked="0"/>
    </xf>
    <xf numFmtId="1" fontId="21" fillId="0" borderId="18" xfId="40" applyNumberFormat="1" applyFont="1" applyFill="1" applyBorder="1" applyAlignment="1" applyProtection="1">
      <alignment horizontal="center" vertical="center"/>
      <protection locked="0"/>
    </xf>
    <xf numFmtId="0" fontId="21" fillId="4" borderId="18" xfId="40" applyFont="1" applyFill="1" applyBorder="1" applyAlignment="1" applyProtection="1">
      <alignment horizontal="center" vertical="center"/>
    </xf>
    <xf numFmtId="1" fontId="21" fillId="0" borderId="17" xfId="40" applyNumberFormat="1" applyFont="1" applyFill="1" applyBorder="1" applyAlignment="1" applyProtection="1">
      <alignment horizontal="center" vertical="center"/>
      <protection locked="0"/>
    </xf>
    <xf numFmtId="1" fontId="41" fillId="0" borderId="17" xfId="40" applyNumberFormat="1" applyFont="1" applyFill="1" applyBorder="1" applyAlignment="1" applyProtection="1">
      <alignment horizontal="center" vertical="center"/>
      <protection locked="0"/>
    </xf>
    <xf numFmtId="1" fontId="23" fillId="4" borderId="34" xfId="40" applyNumberFormat="1" applyFont="1" applyFill="1" applyBorder="1" applyAlignment="1" applyProtection="1">
      <alignment horizontal="center" vertical="center"/>
    </xf>
    <xf numFmtId="1" fontId="21" fillId="4" borderId="109" xfId="40" applyNumberFormat="1" applyFont="1" applyFill="1" applyBorder="1" applyAlignment="1" applyProtection="1">
      <alignment horizontal="center" vertical="center"/>
    </xf>
    <xf numFmtId="0" fontId="37" fillId="4" borderId="108" xfId="40" applyFont="1" applyFill="1" applyBorder="1" applyAlignment="1" applyProtection="1">
      <alignment horizontal="center" vertical="center"/>
    </xf>
    <xf numFmtId="1" fontId="23" fillId="4" borderId="37" xfId="40" applyNumberFormat="1" applyFont="1" applyFill="1" applyBorder="1" applyAlignment="1" applyProtection="1">
      <alignment horizontal="center" vertical="center"/>
    </xf>
    <xf numFmtId="1" fontId="23" fillId="4" borderId="109" xfId="40" applyNumberFormat="1" applyFont="1" applyFill="1" applyBorder="1" applyAlignment="1" applyProtection="1">
      <alignment horizontal="center" vertical="center"/>
    </xf>
    <xf numFmtId="1" fontId="23" fillId="4" borderId="33" xfId="40" applyNumberFormat="1" applyFont="1" applyFill="1" applyBorder="1" applyAlignment="1" applyProtection="1">
      <alignment horizontal="center" vertical="center"/>
    </xf>
    <xf numFmtId="1" fontId="23" fillId="4" borderId="110" xfId="40" applyNumberFormat="1" applyFont="1" applyFill="1" applyBorder="1" applyAlignment="1" applyProtection="1">
      <alignment horizontal="center" vertical="center"/>
    </xf>
    <xf numFmtId="1" fontId="44" fillId="0" borderId="17" xfId="40" applyNumberFormat="1" applyFont="1" applyFill="1" applyBorder="1" applyAlignment="1" applyProtection="1">
      <alignment horizontal="center" vertical="center"/>
      <protection locked="0"/>
    </xf>
    <xf numFmtId="1" fontId="21" fillId="4" borderId="34" xfId="40" applyNumberFormat="1" applyFont="1" applyFill="1" applyBorder="1" applyAlignment="1" applyProtection="1">
      <alignment horizontal="center" vertical="center"/>
    </xf>
    <xf numFmtId="0" fontId="21" fillId="0" borderId="65" xfId="39" applyNumberFormat="1" applyFont="1" applyBorder="1" applyAlignment="1" applyProtection="1">
      <alignment horizontal="center" vertical="center"/>
      <protection locked="0"/>
    </xf>
    <xf numFmtId="0" fontId="41" fillId="0" borderId="65" xfId="39" applyNumberFormat="1" applyFont="1" applyBorder="1" applyAlignment="1" applyProtection="1">
      <alignment horizontal="center" vertical="center"/>
      <protection locked="0"/>
    </xf>
    <xf numFmtId="0" fontId="41" fillId="0" borderId="81" xfId="39" applyNumberFormat="1" applyFont="1" applyBorder="1" applyAlignment="1" applyProtection="1">
      <alignment horizontal="center" vertical="center"/>
      <protection locked="0"/>
    </xf>
    <xf numFmtId="1" fontId="21" fillId="0" borderId="38" xfId="40" applyNumberFormat="1" applyFont="1" applyFill="1" applyBorder="1" applyAlignment="1" applyProtection="1">
      <alignment horizontal="center" vertical="center"/>
      <protection locked="0"/>
    </xf>
    <xf numFmtId="1" fontId="21" fillId="4" borderId="12" xfId="40" applyNumberFormat="1" applyFont="1" applyFill="1" applyBorder="1" applyAlignment="1" applyProtection="1">
      <alignment horizontal="center" vertical="center"/>
    </xf>
    <xf numFmtId="1" fontId="21" fillId="0" borderId="64" xfId="40" applyNumberFormat="1" applyFont="1" applyFill="1" applyBorder="1" applyAlignment="1" applyProtection="1">
      <alignment horizontal="center" vertical="center"/>
      <protection locked="0"/>
    </xf>
    <xf numFmtId="1" fontId="21" fillId="0" borderId="12" xfId="40" applyNumberFormat="1" applyFont="1" applyFill="1" applyBorder="1" applyAlignment="1" applyProtection="1">
      <alignment horizontal="center" vertical="center"/>
      <protection locked="0"/>
    </xf>
    <xf numFmtId="1" fontId="21" fillId="0" borderId="39" xfId="40" applyNumberFormat="1" applyFont="1" applyFill="1" applyBorder="1" applyAlignment="1" applyProtection="1">
      <alignment horizontal="center" vertical="center"/>
      <protection locked="0"/>
    </xf>
    <xf numFmtId="1" fontId="21" fillId="0" borderId="65" xfId="40" applyNumberFormat="1" applyFont="1" applyFill="1" applyBorder="1" applyAlignment="1" applyProtection="1">
      <alignment horizontal="center" vertical="center"/>
      <protection locked="0"/>
    </xf>
    <xf numFmtId="1" fontId="21" fillId="0" borderId="41" xfId="40" applyNumberFormat="1" applyFont="1" applyFill="1" applyBorder="1" applyAlignment="1" applyProtection="1">
      <alignment horizontal="center" vertical="center"/>
      <protection locked="0"/>
    </xf>
    <xf numFmtId="1" fontId="21" fillId="0" borderId="74" xfId="40" applyNumberFormat="1" applyFont="1" applyFill="1" applyBorder="1" applyAlignment="1" applyProtection="1">
      <alignment horizontal="center" vertical="center"/>
      <protection locked="0"/>
    </xf>
    <xf numFmtId="1" fontId="21" fillId="4" borderId="59" xfId="40" applyNumberFormat="1" applyFont="1" applyFill="1" applyBorder="1" applyAlignment="1" applyProtection="1">
      <alignment horizontal="center" vertical="center"/>
    </xf>
    <xf numFmtId="1" fontId="21" fillId="0" borderId="59" xfId="40" applyNumberFormat="1" applyFont="1" applyFill="1" applyBorder="1" applyAlignment="1" applyProtection="1">
      <alignment horizontal="center" vertical="center"/>
      <protection locked="0"/>
    </xf>
    <xf numFmtId="1" fontId="21" fillId="0" borderId="81" xfId="40" applyNumberFormat="1" applyFont="1" applyFill="1" applyBorder="1" applyAlignment="1" applyProtection="1">
      <alignment horizontal="center" vertical="center"/>
      <protection locked="0"/>
    </xf>
    <xf numFmtId="1" fontId="21" fillId="0" borderId="83" xfId="40" applyNumberFormat="1" applyFont="1" applyFill="1" applyBorder="1" applyAlignment="1" applyProtection="1">
      <alignment horizontal="center" vertical="center"/>
      <protection locked="0"/>
    </xf>
    <xf numFmtId="1" fontId="21" fillId="4" borderId="84" xfId="40" applyNumberFormat="1" applyFont="1" applyFill="1" applyBorder="1" applyAlignment="1" applyProtection="1">
      <alignment horizontal="center" vertical="center"/>
    </xf>
    <xf numFmtId="1" fontId="21" fillId="0" borderId="84" xfId="40" applyNumberFormat="1" applyFont="1" applyFill="1" applyBorder="1" applyAlignment="1" applyProtection="1">
      <alignment horizontal="center" vertical="center"/>
      <protection locked="0"/>
    </xf>
    <xf numFmtId="1" fontId="21" fillId="0" borderId="85" xfId="40" applyNumberFormat="1" applyFont="1" applyFill="1" applyBorder="1" applyAlignment="1" applyProtection="1">
      <alignment horizontal="center" vertical="center"/>
      <protection locked="0"/>
    </xf>
    <xf numFmtId="1" fontId="21" fillId="0" borderId="86" xfId="40" applyNumberFormat="1" applyFont="1" applyFill="1" applyBorder="1" applyAlignment="1" applyProtection="1">
      <alignment horizontal="center" vertical="center"/>
      <protection locked="0"/>
    </xf>
    <xf numFmtId="0" fontId="21" fillId="0" borderId="66" xfId="39" applyNumberFormat="1" applyFont="1" applyBorder="1" applyAlignment="1" applyProtection="1">
      <alignment horizontal="center" vertical="center"/>
      <protection locked="0"/>
    </xf>
    <xf numFmtId="0" fontId="16" fillId="0" borderId="59" xfId="40" applyFont="1" applyBorder="1" applyAlignment="1">
      <alignment vertical="center"/>
    </xf>
    <xf numFmtId="0" fontId="16" fillId="0" borderId="59" xfId="40" applyFont="1" applyBorder="1" applyAlignment="1">
      <alignment vertical="center" wrapText="1"/>
    </xf>
    <xf numFmtId="0" fontId="16" fillId="0" borderId="59" xfId="40" applyBorder="1" applyAlignment="1">
      <alignment vertical="center"/>
    </xf>
    <xf numFmtId="0" fontId="24" fillId="4" borderId="36" xfId="40" applyFont="1" applyFill="1" applyBorder="1" applyAlignment="1" applyProtection="1">
      <alignment horizontal="center" vertical="center"/>
    </xf>
    <xf numFmtId="0" fontId="21" fillId="4" borderId="18" xfId="40" applyFont="1" applyFill="1" applyBorder="1" applyAlignment="1" applyProtection="1">
      <alignment vertical="center"/>
    </xf>
    <xf numFmtId="0" fontId="21" fillId="4" borderId="31" xfId="40" applyFont="1" applyFill="1" applyBorder="1" applyAlignment="1" applyProtection="1">
      <alignment vertical="center"/>
    </xf>
    <xf numFmtId="0" fontId="21" fillId="4" borderId="84" xfId="40" applyFont="1" applyFill="1" applyBorder="1" applyAlignment="1" applyProtection="1">
      <alignment vertical="center"/>
    </xf>
    <xf numFmtId="1" fontId="21" fillId="4" borderId="44" xfId="40" applyNumberFormat="1" applyFont="1" applyFill="1" applyBorder="1" applyAlignment="1" applyProtection="1">
      <alignment horizontal="center" vertical="center"/>
    </xf>
    <xf numFmtId="1" fontId="21" fillId="4" borderId="17" xfId="40" applyNumberFormat="1" applyFont="1" applyFill="1" applyBorder="1" applyAlignment="1" applyProtection="1">
      <alignment horizontal="center" vertical="center"/>
    </xf>
    <xf numFmtId="1" fontId="21" fillId="4" borderId="21" xfId="40" applyNumberFormat="1" applyFont="1" applyFill="1" applyBorder="1" applyAlignment="1" applyProtection="1">
      <alignment horizontal="center" vertical="center"/>
    </xf>
    <xf numFmtId="1" fontId="21" fillId="4" borderId="45" xfId="40" applyNumberFormat="1" applyFont="1" applyFill="1" applyBorder="1" applyAlignment="1" applyProtection="1">
      <alignment horizontal="center" vertical="center"/>
    </xf>
    <xf numFmtId="1" fontId="16" fillId="4" borderId="142" xfId="40" applyNumberFormat="1" applyFill="1" applyBorder="1" applyAlignment="1" applyProtection="1">
      <alignment vertical="center"/>
    </xf>
    <xf numFmtId="0" fontId="21" fillId="4" borderId="44" xfId="40" applyFont="1" applyFill="1" applyBorder="1" applyAlignment="1" applyProtection="1">
      <alignment vertical="center"/>
    </xf>
    <xf numFmtId="0" fontId="21" fillId="4" borderId="32" xfId="40" applyFont="1" applyFill="1" applyBorder="1" applyAlignment="1" applyProtection="1">
      <alignment vertical="center"/>
    </xf>
    <xf numFmtId="0" fontId="21" fillId="4" borderId="21" xfId="40" applyFont="1" applyFill="1" applyBorder="1" applyAlignment="1" applyProtection="1">
      <alignment vertical="center"/>
    </xf>
    <xf numFmtId="0" fontId="21" fillId="4" borderId="16" xfId="40" applyFont="1" applyFill="1" applyBorder="1" applyAlignment="1" applyProtection="1">
      <alignment vertical="center"/>
    </xf>
    <xf numFmtId="0" fontId="21" fillId="4" borderId="45" xfId="40" applyFont="1" applyFill="1" applyBorder="1" applyAlignment="1" applyProtection="1">
      <alignment vertical="center"/>
    </xf>
    <xf numFmtId="1" fontId="21" fillId="4" borderId="142" xfId="40" applyNumberFormat="1" applyFont="1" applyFill="1" applyBorder="1" applyAlignment="1" applyProtection="1">
      <alignment vertical="center"/>
    </xf>
    <xf numFmtId="1" fontId="21" fillId="4" borderId="137" xfId="40" applyNumberFormat="1" applyFont="1" applyFill="1" applyBorder="1" applyAlignment="1" applyProtection="1">
      <alignment horizontal="center" vertical="center"/>
    </xf>
    <xf numFmtId="1" fontId="21" fillId="4" borderId="28" xfId="40" applyNumberFormat="1" applyFont="1" applyFill="1" applyBorder="1" applyAlignment="1" applyProtection="1">
      <alignment horizontal="center" vertical="center"/>
    </xf>
    <xf numFmtId="1" fontId="21" fillId="4" borderId="46" xfId="40" applyNumberFormat="1" applyFont="1" applyFill="1" applyBorder="1" applyAlignment="1" applyProtection="1">
      <alignment horizontal="center" vertical="center"/>
    </xf>
    <xf numFmtId="1" fontId="21" fillId="4" borderId="47" xfId="40" applyNumberFormat="1" applyFont="1" applyFill="1" applyBorder="1" applyAlignment="1" applyProtection="1">
      <alignment horizontal="center" vertical="center"/>
    </xf>
    <xf numFmtId="1" fontId="21" fillId="4" borderId="88" xfId="40" applyNumberFormat="1" applyFont="1" applyFill="1" applyBorder="1" applyAlignment="1" applyProtection="1">
      <alignment horizontal="center" vertical="center"/>
    </xf>
    <xf numFmtId="1" fontId="21" fillId="4" borderId="86" xfId="40" applyNumberFormat="1" applyFont="1" applyFill="1" applyBorder="1" applyAlignment="1" applyProtection="1">
      <alignment horizontal="center" vertical="center"/>
    </xf>
    <xf numFmtId="1" fontId="21" fillId="4" borderId="172" xfId="40" applyNumberFormat="1" applyFont="1" applyFill="1" applyBorder="1" applyAlignment="1" applyProtection="1">
      <alignment horizontal="center" vertical="center"/>
    </xf>
    <xf numFmtId="1" fontId="21" fillId="4" borderId="168" xfId="40" applyNumberFormat="1" applyFont="1" applyFill="1" applyBorder="1" applyAlignment="1" applyProtection="1">
      <alignment horizontal="center" vertical="center"/>
    </xf>
    <xf numFmtId="1" fontId="23" fillId="4" borderId="177" xfId="40" applyNumberFormat="1" applyFont="1" applyFill="1" applyBorder="1" applyAlignment="1" applyProtection="1">
      <alignment horizontal="center" vertical="center"/>
    </xf>
    <xf numFmtId="1" fontId="34" fillId="4" borderId="47" xfId="40" applyNumberFormat="1" applyFont="1" applyFill="1" applyBorder="1" applyAlignment="1" applyProtection="1">
      <alignment horizontal="left" vertical="center" shrinkToFit="1"/>
    </xf>
    <xf numFmtId="1" fontId="34" fillId="4" borderId="28" xfId="40" applyNumberFormat="1" applyFont="1" applyFill="1" applyBorder="1" applyAlignment="1" applyProtection="1">
      <alignment horizontal="left" vertical="center" shrinkToFit="1"/>
    </xf>
    <xf numFmtId="1" fontId="34" fillId="4" borderId="32" xfId="40" applyNumberFormat="1" applyFont="1" applyFill="1" applyBorder="1" applyAlignment="1" applyProtection="1">
      <alignment horizontal="left" vertical="center" shrinkToFit="1"/>
    </xf>
    <xf numFmtId="164" fontId="23" fillId="4" borderId="46" xfId="26" applyFont="1" applyFill="1" applyBorder="1" applyAlignment="1" applyProtection="1">
      <alignment horizontal="left" vertical="center"/>
    </xf>
    <xf numFmtId="164" fontId="23" fillId="4" borderId="178" xfId="26" applyFont="1" applyFill="1" applyBorder="1" applyAlignment="1" applyProtection="1">
      <alignment horizontal="left" vertical="center"/>
    </xf>
    <xf numFmtId="0" fontId="41" fillId="0" borderId="179" xfId="39" applyNumberFormat="1" applyFont="1" applyBorder="1" applyAlignment="1" applyProtection="1">
      <alignment horizontal="center" vertical="center"/>
      <protection locked="0"/>
    </xf>
    <xf numFmtId="0" fontId="41" fillId="0" borderId="125" xfId="51" applyFont="1" applyFill="1" applyBorder="1" applyAlignment="1" applyProtection="1">
      <alignment horizontal="center" vertical="center" wrapText="1"/>
      <protection locked="0"/>
    </xf>
    <xf numFmtId="0" fontId="41" fillId="0" borderId="125" xfId="51" applyFont="1" applyFill="1" applyBorder="1" applyAlignment="1" applyProtection="1">
      <alignment horizontal="left" vertical="center" wrapText="1"/>
      <protection locked="0"/>
    </xf>
    <xf numFmtId="0" fontId="41" fillId="0" borderId="128" xfId="51" applyFont="1" applyFill="1" applyBorder="1" applyAlignment="1" applyProtection="1">
      <alignment horizontal="center" wrapText="1"/>
      <protection locked="0"/>
    </xf>
    <xf numFmtId="0" fontId="21" fillId="0" borderId="156" xfId="40" applyFont="1" applyFill="1" applyBorder="1" applyAlignment="1" applyProtection="1">
      <alignment horizontal="center" vertical="center" wrapText="1"/>
      <protection locked="0"/>
    </xf>
    <xf numFmtId="0" fontId="41" fillId="0" borderId="132" xfId="51" applyFont="1" applyBorder="1"/>
    <xf numFmtId="0" fontId="41" fillId="0" borderId="180" xfId="51" applyFont="1" applyFill="1" applyBorder="1" applyAlignment="1" applyProtection="1">
      <alignment horizontal="center"/>
      <protection locked="0"/>
    </xf>
    <xf numFmtId="0" fontId="41" fillId="0" borderId="180" xfId="51" applyFont="1" applyFill="1" applyBorder="1" applyAlignment="1" applyProtection="1">
      <alignment horizontal="left"/>
      <protection locked="0"/>
    </xf>
    <xf numFmtId="0" fontId="29" fillId="0" borderId="181" xfId="40" applyFont="1" applyBorder="1"/>
    <xf numFmtId="0" fontId="29" fillId="0" borderId="182" xfId="40" applyFont="1" applyBorder="1" applyAlignment="1"/>
    <xf numFmtId="0" fontId="29" fillId="0" borderId="62" xfId="40" applyFont="1" applyBorder="1"/>
    <xf numFmtId="0" fontId="39" fillId="26" borderId="183" xfId="0" applyFont="1" applyFill="1" applyBorder="1" applyAlignment="1">
      <alignment vertical="center"/>
    </xf>
    <xf numFmtId="0" fontId="39" fillId="26" borderId="184" xfId="0" applyFont="1" applyFill="1" applyBorder="1" applyAlignment="1">
      <alignment horizontal="center" vertical="center" wrapText="1"/>
    </xf>
    <xf numFmtId="0" fontId="33" fillId="0" borderId="62" xfId="40" applyFont="1" applyBorder="1"/>
    <xf numFmtId="0" fontId="16" fillId="0" borderId="182" xfId="40" applyBorder="1"/>
    <xf numFmtId="0" fontId="16" fillId="0" borderId="181" xfId="40" applyBorder="1"/>
    <xf numFmtId="0" fontId="32" fillId="0" borderId="62" xfId="40" applyFont="1" applyBorder="1" applyAlignment="1">
      <alignment vertical="center"/>
    </xf>
    <xf numFmtId="0" fontId="16" fillId="0" borderId="182" xfId="40" applyBorder="1" applyAlignment="1">
      <alignment vertical="center"/>
    </xf>
    <xf numFmtId="0" fontId="16" fillId="0" borderId="181" xfId="40" applyBorder="1" applyAlignment="1">
      <alignment vertical="center"/>
    </xf>
    <xf numFmtId="0" fontId="32" fillId="0" borderId="62" xfId="40" applyFont="1" applyBorder="1"/>
    <xf numFmtId="0" fontId="16" fillId="0" borderId="182" xfId="40" applyFont="1" applyBorder="1" applyAlignment="1">
      <alignment vertical="center"/>
    </xf>
    <xf numFmtId="0" fontId="16" fillId="0" borderId="181" xfId="40" applyFont="1" applyBorder="1" applyAlignment="1">
      <alignment vertic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166" xfId="40" applyFont="1" applyFill="1" applyBorder="1" applyAlignment="1" applyProtection="1">
      <alignment horizontal="center" vertical="center" textRotation="90"/>
    </xf>
    <xf numFmtId="0" fontId="23" fillId="4" borderId="167" xfId="40" applyFont="1" applyFill="1" applyBorder="1" applyAlignment="1" applyProtection="1">
      <alignment horizontal="center" vertical="center" textRotation="90"/>
    </xf>
    <xf numFmtId="0" fontId="24" fillId="4" borderId="54" xfId="40" applyFont="1" applyFill="1" applyBorder="1" applyAlignment="1" applyProtection="1">
      <alignment horizontal="center" vertical="center" textRotation="90"/>
    </xf>
    <xf numFmtId="0" fontId="24" fillId="4" borderId="116" xfId="40" applyFont="1" applyFill="1" applyBorder="1" applyAlignment="1" applyProtection="1">
      <alignment horizontal="center" vertical="center" textRotation="90"/>
    </xf>
    <xf numFmtId="0" fontId="25" fillId="4" borderId="55" xfId="40" applyFont="1" applyFill="1" applyBorder="1" applyAlignment="1" applyProtection="1">
      <alignment horizontal="center" vertical="center"/>
    </xf>
    <xf numFmtId="0" fontId="25" fillId="4" borderId="117" xfId="40" applyFont="1" applyFill="1" applyBorder="1" applyAlignment="1" applyProtection="1">
      <alignment horizontal="center" vertical="center"/>
    </xf>
    <xf numFmtId="0" fontId="23" fillId="4" borderId="19" xfId="40" applyFont="1" applyFill="1" applyBorder="1" applyAlignment="1" applyProtection="1">
      <alignment horizontal="center" vertical="center"/>
    </xf>
    <xf numFmtId="0" fontId="23" fillId="4" borderId="18" xfId="40" applyFont="1" applyFill="1" applyBorder="1" applyAlignment="1" applyProtection="1">
      <alignment horizontal="center" vertical="center"/>
    </xf>
    <xf numFmtId="0" fontId="23" fillId="4" borderId="53" xfId="40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31" xfId="40" applyFont="1" applyFill="1" applyBorder="1" applyAlignment="1" applyProtection="1">
      <alignment horizontal="center" textRotation="90"/>
    </xf>
    <xf numFmtId="0" fontId="23" fillId="4" borderId="49" xfId="40" applyFont="1" applyFill="1" applyBorder="1" applyAlignment="1" applyProtection="1">
      <alignment horizontal="center" textRotation="90" wrapText="1"/>
    </xf>
    <xf numFmtId="0" fontId="23" fillId="4" borderId="95" xfId="40" applyFont="1" applyFill="1" applyBorder="1" applyAlignment="1" applyProtection="1">
      <alignment horizontal="center" textRotation="90" wrapText="1"/>
    </xf>
    <xf numFmtId="0" fontId="23" fillId="4" borderId="56" xfId="40" applyFont="1" applyFill="1" applyBorder="1" applyAlignment="1" applyProtection="1">
      <alignment horizontal="center" vertical="center"/>
    </xf>
    <xf numFmtId="0" fontId="23" fillId="4" borderId="154" xfId="40" applyFont="1" applyFill="1" applyBorder="1" applyAlignment="1" applyProtection="1">
      <alignment horizontal="center" vertical="center"/>
    </xf>
    <xf numFmtId="0" fontId="23" fillId="4" borderId="135" xfId="40" applyFont="1" applyFill="1" applyBorder="1" applyAlignment="1" applyProtection="1">
      <alignment horizontal="center" textRotation="90" wrapText="1"/>
    </xf>
    <xf numFmtId="0" fontId="23" fillId="4" borderId="136" xfId="40" applyFont="1" applyFill="1" applyBorder="1" applyAlignment="1" applyProtection="1">
      <alignment horizontal="center" textRotation="90" wrapText="1"/>
    </xf>
    <xf numFmtId="0" fontId="23" fillId="4" borderId="50" xfId="40" applyFont="1" applyFill="1" applyBorder="1" applyAlignment="1" applyProtection="1">
      <alignment horizontal="center"/>
    </xf>
    <xf numFmtId="0" fontId="21" fillId="28" borderId="68" xfId="0" applyFont="1" applyFill="1" applyBorder="1" applyAlignment="1">
      <alignment horizontal="center" vertical="center"/>
    </xf>
    <xf numFmtId="1" fontId="23" fillId="4" borderId="51" xfId="40" applyNumberFormat="1" applyFont="1" applyFill="1" applyBorder="1" applyAlignment="1" applyProtection="1">
      <alignment horizontal="center" vertical="center"/>
    </xf>
    <xf numFmtId="1" fontId="23" fillId="4" borderId="43" xfId="40" applyNumberFormat="1" applyFont="1" applyFill="1" applyBorder="1" applyAlignment="1" applyProtection="1">
      <alignment horizontal="center" vertical="center"/>
    </xf>
    <xf numFmtId="1" fontId="23" fillId="4" borderId="87" xfId="40" applyNumberFormat="1" applyFont="1" applyFill="1" applyBorder="1" applyAlignment="1" applyProtection="1">
      <alignment horizontal="center" vertical="center" shrinkToFit="1"/>
    </xf>
    <xf numFmtId="1" fontId="23" fillId="4" borderId="88" xfId="40" applyNumberFormat="1" applyFont="1" applyFill="1" applyBorder="1" applyAlignment="1" applyProtection="1">
      <alignment horizontal="center" vertical="center" shrinkToFit="1"/>
    </xf>
    <xf numFmtId="1" fontId="23" fillId="4" borderId="86" xfId="40" applyNumberFormat="1" applyFont="1" applyFill="1" applyBorder="1" applyAlignment="1" applyProtection="1">
      <alignment horizontal="center" vertical="center" shrinkToFit="1"/>
    </xf>
    <xf numFmtId="1" fontId="23" fillId="4" borderId="112" xfId="40" applyNumberFormat="1" applyFont="1" applyFill="1" applyBorder="1" applyAlignment="1" applyProtection="1">
      <alignment horizontal="center"/>
    </xf>
    <xf numFmtId="1" fontId="23" fillId="4" borderId="113" xfId="40" applyNumberFormat="1" applyFont="1" applyFill="1" applyBorder="1" applyAlignment="1" applyProtection="1">
      <alignment horizontal="center"/>
    </xf>
    <xf numFmtId="0" fontId="21" fillId="4" borderId="52" xfId="40" applyFont="1" applyFill="1" applyBorder="1" applyAlignment="1" applyProtection="1">
      <alignment horizontal="left" vertical="center" wrapText="1"/>
    </xf>
    <xf numFmtId="0" fontId="21" fillId="4" borderId="42" xfId="40" applyFont="1" applyFill="1" applyBorder="1" applyAlignment="1" applyProtection="1">
      <alignment horizontal="left" vertical="center" wrapText="1"/>
    </xf>
    <xf numFmtId="1" fontId="34" fillId="4" borderId="45" xfId="40" applyNumberFormat="1" applyFont="1" applyFill="1" applyBorder="1" applyAlignment="1" applyProtection="1">
      <alignment horizontal="left" vertical="center"/>
    </xf>
    <xf numFmtId="1" fontId="34" fillId="4" borderId="44" xfId="40" applyNumberFormat="1" applyFont="1" applyFill="1" applyBorder="1" applyAlignment="1" applyProtection="1">
      <alignment horizontal="left" vertical="center"/>
    </xf>
    <xf numFmtId="1" fontId="34" fillId="4" borderId="16" xfId="40" applyNumberFormat="1" applyFont="1" applyFill="1" applyBorder="1" applyAlignment="1" applyProtection="1">
      <alignment horizontal="left" vertical="center"/>
    </xf>
    <xf numFmtId="165" fontId="23" fillId="4" borderId="21" xfId="26" applyNumberFormat="1" applyFont="1" applyFill="1" applyBorder="1" applyAlignment="1" applyProtection="1">
      <alignment horizontal="left" vertical="center"/>
    </xf>
    <xf numFmtId="165" fontId="23" fillId="4" borderId="144" xfId="26" applyNumberFormat="1" applyFont="1" applyFill="1" applyBorder="1" applyAlignment="1" applyProtection="1">
      <alignment horizontal="left" vertical="center"/>
    </xf>
    <xf numFmtId="164" fontId="23" fillId="4" borderId="85" xfId="26" applyFont="1" applyFill="1" applyBorder="1" applyAlignment="1" applyProtection="1">
      <alignment horizontal="center" vertical="center"/>
    </xf>
    <xf numFmtId="164" fontId="23" fillId="4" borderId="143" xfId="26" applyFont="1" applyFill="1" applyBorder="1" applyAlignment="1" applyProtection="1">
      <alignment horizontal="center" vertical="center"/>
    </xf>
    <xf numFmtId="1" fontId="21" fillId="4" borderId="170" xfId="40" applyNumberFormat="1" applyFont="1" applyFill="1" applyBorder="1" applyAlignment="1" applyProtection="1">
      <alignment horizontal="center" vertical="center"/>
    </xf>
    <xf numFmtId="1" fontId="21" fillId="4" borderId="88" xfId="40" applyNumberFormat="1" applyFont="1" applyFill="1" applyBorder="1" applyAlignment="1" applyProtection="1">
      <alignment horizontal="center" vertical="center"/>
    </xf>
    <xf numFmtId="1" fontId="21" fillId="4" borderId="169" xfId="40" applyNumberFormat="1" applyFont="1" applyFill="1" applyBorder="1" applyAlignment="1" applyProtection="1">
      <alignment horizontal="center" vertical="center"/>
    </xf>
    <xf numFmtId="0" fontId="40" fillId="26" borderId="57" xfId="40" applyFont="1" applyFill="1" applyBorder="1" applyAlignment="1">
      <alignment horizontal="center" vertical="center" wrapText="1"/>
    </xf>
    <xf numFmtId="0" fontId="39" fillId="26" borderId="57" xfId="0" applyFont="1" applyFill="1" applyBorder="1" applyAlignment="1">
      <alignment vertical="center"/>
    </xf>
    <xf numFmtId="0" fontId="39" fillId="26" borderId="182" xfId="0" applyFont="1" applyFill="1" applyBorder="1" applyAlignment="1">
      <alignment vertical="center"/>
    </xf>
    <xf numFmtId="0" fontId="40" fillId="26" borderId="59" xfId="40" applyFont="1" applyFill="1" applyBorder="1" applyAlignment="1">
      <alignment horizontal="center" vertical="center" wrapText="1"/>
    </xf>
    <xf numFmtId="0" fontId="39" fillId="26" borderId="59" xfId="0" applyFont="1" applyFill="1" applyBorder="1" applyAlignment="1">
      <alignment horizontal="center" vertical="center" wrapText="1"/>
    </xf>
    <xf numFmtId="0" fontId="39" fillId="26" borderId="181" xfId="0" applyFont="1" applyFill="1" applyBorder="1" applyAlignment="1">
      <alignment horizontal="center" vertical="center" wrapText="1"/>
    </xf>
    <xf numFmtId="164" fontId="23" fillId="27" borderId="62" xfId="26" applyFont="1" applyFill="1" applyBorder="1" applyAlignment="1" applyProtection="1">
      <alignment horizontal="center" vertical="center"/>
    </xf>
    <xf numFmtId="1" fontId="34" fillId="4" borderId="15" xfId="40" applyNumberFormat="1" applyFont="1" applyFill="1" applyBorder="1" applyAlignment="1" applyProtection="1">
      <alignment horizontal="left" vertical="center" shrinkToFit="1"/>
    </xf>
    <xf numFmtId="164" fontId="23" fillId="4" borderId="20" xfId="26" applyFont="1" applyFill="1" applyBorder="1" applyAlignment="1" applyProtection="1">
      <alignment horizontal="left" vertical="center"/>
    </xf>
    <xf numFmtId="164" fontId="23" fillId="4" borderId="142" xfId="26" applyFont="1" applyFill="1" applyBorder="1" applyAlignment="1" applyProtection="1">
      <alignment horizontal="left" vertical="center"/>
    </xf>
    <xf numFmtId="0" fontId="21" fillId="4" borderId="70" xfId="40" applyFont="1" applyFill="1" applyBorder="1" applyAlignment="1" applyProtection="1">
      <alignment horizontal="center" vertical="center"/>
    </xf>
    <xf numFmtId="0" fontId="21" fillId="4" borderId="35" xfId="40" applyFont="1" applyFill="1" applyBorder="1" applyAlignment="1" applyProtection="1">
      <alignment horizontal="center" vertical="center"/>
    </xf>
    <xf numFmtId="1" fontId="23" fillId="4" borderId="50" xfId="40" applyNumberFormat="1" applyFont="1" applyFill="1" applyBorder="1" applyAlignment="1" applyProtection="1">
      <alignment horizontal="center"/>
    </xf>
    <xf numFmtId="1" fontId="23" fillId="4" borderId="152" xfId="40" applyNumberFormat="1" applyFont="1" applyFill="1" applyBorder="1" applyAlignment="1" applyProtection="1">
      <alignment horizontal="center"/>
    </xf>
    <xf numFmtId="0" fontId="37" fillId="4" borderId="135" xfId="40" applyFont="1" applyFill="1" applyBorder="1" applyAlignment="1" applyProtection="1">
      <alignment horizontal="center" textRotation="90" wrapText="1"/>
    </xf>
    <xf numFmtId="0" fontId="37" fillId="4" borderId="145" xfId="40" applyFont="1" applyFill="1" applyBorder="1" applyAlignment="1" applyProtection="1">
      <alignment horizontal="center" textRotation="90" wrapText="1"/>
    </xf>
    <xf numFmtId="0" fontId="23" fillId="4" borderId="16" xfId="40" applyFont="1" applyFill="1" applyBorder="1" applyAlignment="1" applyProtection="1">
      <alignment horizontal="center" vertical="center"/>
    </xf>
    <xf numFmtId="1" fontId="34" fillId="4" borderId="174" xfId="40" applyNumberFormat="1" applyFont="1" applyFill="1" applyBorder="1" applyAlignment="1" applyProtection="1">
      <alignment horizontal="left" vertical="center"/>
    </xf>
    <xf numFmtId="165" fontId="23" fillId="4" borderId="176" xfId="26" applyNumberFormat="1" applyFont="1" applyFill="1" applyBorder="1" applyAlignment="1" applyProtection="1">
      <alignment horizontal="left" vertical="center"/>
    </xf>
    <xf numFmtId="165" fontId="23" fillId="4" borderId="149" xfId="26" applyNumberFormat="1" applyFont="1" applyFill="1" applyBorder="1" applyAlignment="1" applyProtection="1">
      <alignment horizontal="left" vertical="center"/>
    </xf>
    <xf numFmtId="9" fontId="23" fillId="4" borderId="21" xfId="45" applyFont="1" applyFill="1" applyBorder="1" applyAlignment="1" applyProtection="1">
      <alignment horizontal="center" vertical="center"/>
    </xf>
    <xf numFmtId="9" fontId="23" fillId="4" borderId="144" xfId="45" applyFont="1" applyFill="1" applyBorder="1" applyAlignment="1" applyProtection="1">
      <alignment horizontal="center" vertical="center"/>
    </xf>
    <xf numFmtId="0" fontId="43" fillId="0" borderId="90" xfId="51" applyFont="1" applyBorder="1" applyAlignment="1">
      <alignment horizontal="center" wrapText="1"/>
    </xf>
    <xf numFmtId="0" fontId="43" fillId="0" borderId="92" xfId="0" applyFont="1" applyBorder="1" applyAlignment="1">
      <alignment horizontal="center" wrapText="1"/>
    </xf>
    <xf numFmtId="0" fontId="42" fillId="0" borderId="0" xfId="51" applyFont="1" applyBorder="1" applyAlignment="1" applyProtection="1">
      <alignment horizontal="center" vertical="center"/>
      <protection locked="0"/>
    </xf>
    <xf numFmtId="0" fontId="33" fillId="0" borderId="0" xfId="51" applyFont="1" applyFill="1" applyBorder="1" applyAlignment="1" applyProtection="1">
      <alignment horizontal="center" vertical="center"/>
    </xf>
    <xf numFmtId="0" fontId="43" fillId="0" borderId="90" xfId="51" applyFont="1" applyFill="1" applyBorder="1" applyAlignment="1">
      <alignment horizontal="center" vertical="center"/>
    </xf>
    <xf numFmtId="0" fontId="43" fillId="0" borderId="123" xfId="51" applyFont="1" applyFill="1" applyBorder="1" applyAlignment="1">
      <alignment horizontal="center" vertical="center"/>
    </xf>
    <xf numFmtId="0" fontId="43" fillId="0" borderId="129" xfId="51" applyFont="1" applyFill="1" applyBorder="1" applyAlignment="1">
      <alignment horizontal="center" vertical="center"/>
    </xf>
    <xf numFmtId="0" fontId="43" fillId="0" borderId="89" xfId="51" applyFont="1" applyFill="1" applyBorder="1" applyAlignment="1">
      <alignment horizontal="center" vertical="center"/>
    </xf>
    <xf numFmtId="0" fontId="41" fillId="0" borderId="125" xfId="51" applyFont="1" applyFill="1" applyBorder="1" applyAlignment="1" applyProtection="1">
      <alignment horizontal="center" vertical="center" wrapText="1"/>
      <protection locked="0"/>
    </xf>
    <xf numFmtId="0" fontId="41" fillId="0" borderId="126" xfId="51" applyFont="1" applyFill="1" applyBorder="1" applyAlignment="1" applyProtection="1">
      <alignment horizontal="center" vertical="center" wrapText="1"/>
      <protection locked="0"/>
    </xf>
    <xf numFmtId="0" fontId="41" fillId="0" borderId="126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41" fillId="0" borderId="125" xfId="51" applyFont="1" applyFill="1" applyBorder="1" applyAlignment="1" applyProtection="1">
      <alignment horizontal="left" vertical="center" wrapText="1"/>
      <protection locked="0"/>
    </xf>
    <xf numFmtId="0" fontId="41" fillId="0" borderId="126" xfId="51" applyFont="1" applyFill="1" applyBorder="1" applyAlignment="1" applyProtection="1">
      <alignment horizontal="left" vertical="center" wrapText="1"/>
      <protection locked="0"/>
    </xf>
    <xf numFmtId="0" fontId="41" fillId="0" borderId="126" xfId="0" applyFont="1" applyBorder="1" applyAlignment="1">
      <alignment horizontal="left" wrapText="1"/>
    </xf>
    <xf numFmtId="0" fontId="41" fillId="0" borderId="92" xfId="0" applyFont="1" applyBorder="1" applyAlignment="1">
      <alignment horizontal="left" wrapText="1"/>
    </xf>
    <xf numFmtId="0" fontId="41" fillId="0" borderId="128" xfId="51" applyFont="1" applyFill="1" applyBorder="1" applyAlignment="1" applyProtection="1">
      <alignment horizontal="center" wrapText="1"/>
      <protection locked="0"/>
    </xf>
    <xf numFmtId="0" fontId="41" fillId="0" borderId="127" xfId="0" applyFont="1" applyBorder="1" applyAlignment="1">
      <alignment horizontal="center" vertical="center" wrapText="1"/>
    </xf>
    <xf numFmtId="0" fontId="41" fillId="0" borderId="126" xfId="0" applyFont="1" applyBorder="1" applyAlignment="1">
      <alignment horizontal="left" vertical="center" wrapText="1"/>
    </xf>
    <xf numFmtId="0" fontId="41" fillId="0" borderId="127" xfId="0" applyFont="1" applyBorder="1" applyAlignment="1">
      <alignment horizontal="left" vertical="center" wrapText="1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W200"/>
  <sheetViews>
    <sheetView tabSelected="1" view="pageBreakPreview" topLeftCell="A3" zoomScale="80" zoomScaleNormal="80" zoomScaleSheetLayoutView="80" zoomScalePageLayoutView="90" workbookViewId="0">
      <selection activeCell="A28" sqref="A28:XFD28"/>
    </sheetView>
  </sheetViews>
  <sheetFormatPr defaultColWidth="10.6640625" defaultRowHeight="15.75" x14ac:dyDescent="0.25"/>
  <cols>
    <col min="1" max="1" width="17.1640625" style="1" customWidth="1"/>
    <col min="2" max="2" width="7.1640625" style="56" customWidth="1"/>
    <col min="3" max="3" width="63.6640625" style="56" customWidth="1"/>
    <col min="4" max="4" width="6.83203125" style="53" customWidth="1"/>
    <col min="5" max="5" width="7.5" style="53" customWidth="1"/>
    <col min="6" max="6" width="4.5" style="53" customWidth="1"/>
    <col min="7" max="7" width="7.5" style="53" customWidth="1"/>
    <col min="8" max="8" width="6" style="53" customWidth="1"/>
    <col min="9" max="9" width="10.83203125" style="53" customWidth="1"/>
    <col min="10" max="10" width="4.5" style="53" customWidth="1"/>
    <col min="11" max="11" width="7.5" style="53" customWidth="1"/>
    <col min="12" max="12" width="4.5" style="53" customWidth="1"/>
    <col min="13" max="13" width="7.5" style="53" customWidth="1"/>
    <col min="14" max="14" width="6" style="53" customWidth="1"/>
    <col min="15" max="15" width="10.6640625" style="53" customWidth="1"/>
    <col min="16" max="16" width="6.5" style="53" bestFit="1" customWidth="1"/>
    <col min="17" max="17" width="8.1640625" style="53" bestFit="1" customWidth="1"/>
    <col min="18" max="18" width="6.5" style="53" bestFit="1" customWidth="1"/>
    <col min="19" max="19" width="8.1640625" style="53" bestFit="1" customWidth="1"/>
    <col min="20" max="20" width="6.5" style="53" bestFit="1" customWidth="1"/>
    <col min="21" max="21" width="10.33203125" style="53" customWidth="1"/>
    <col min="22" max="22" width="56.83203125" style="2" customWidth="1"/>
    <col min="23" max="23" width="35.83203125" style="2" customWidth="1"/>
    <col min="24" max="33" width="1.83203125" style="2" customWidth="1"/>
    <col min="34" max="34" width="2.33203125" style="2" customWidth="1"/>
    <col min="35" max="16384" width="10.6640625" style="2"/>
  </cols>
  <sheetData>
    <row r="1" spans="1:23" ht="23.25" x14ac:dyDescent="0.2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3" ht="23.25" x14ac:dyDescent="0.2">
      <c r="A2" s="327" t="s">
        <v>73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pans="1:23" ht="21.95" customHeight="1" x14ac:dyDescent="0.2">
      <c r="A3" s="327" t="s">
        <v>74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</row>
    <row r="4" spans="1:23" ht="21.95" customHeight="1" x14ac:dyDescent="0.2">
      <c r="A4" s="326" t="s">
        <v>75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3" ht="21.95" customHeight="1" thickBot="1" x14ac:dyDescent="0.2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3" ht="15.75" customHeight="1" thickTop="1" thickBot="1" x14ac:dyDescent="0.25">
      <c r="A6" s="328" t="s">
        <v>1</v>
      </c>
      <c r="B6" s="330" t="s">
        <v>2</v>
      </c>
      <c r="C6" s="332" t="s">
        <v>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341" t="s">
        <v>4</v>
      </c>
      <c r="Q6" s="341"/>
      <c r="R6" s="341"/>
      <c r="S6" s="341"/>
      <c r="T6" s="341"/>
      <c r="U6" s="342"/>
      <c r="V6" s="366" t="s">
        <v>42</v>
      </c>
      <c r="W6" s="369" t="s">
        <v>43</v>
      </c>
    </row>
    <row r="7" spans="1:23" ht="15.75" customHeight="1" thickTop="1" thickBot="1" x14ac:dyDescent="0.3">
      <c r="A7" s="328"/>
      <c r="B7" s="330"/>
      <c r="C7" s="332"/>
      <c r="D7" s="336" t="s">
        <v>5</v>
      </c>
      <c r="E7" s="336"/>
      <c r="F7" s="336"/>
      <c r="G7" s="336"/>
      <c r="H7" s="336"/>
      <c r="I7" s="336"/>
      <c r="J7" s="345" t="s">
        <v>6</v>
      </c>
      <c r="K7" s="345"/>
      <c r="L7" s="345"/>
      <c r="M7" s="345"/>
      <c r="N7" s="345"/>
      <c r="O7" s="345"/>
      <c r="P7" s="341"/>
      <c r="Q7" s="341"/>
      <c r="R7" s="341"/>
      <c r="S7" s="341"/>
      <c r="T7" s="341"/>
      <c r="U7" s="342"/>
      <c r="V7" s="367"/>
      <c r="W7" s="370"/>
    </row>
    <row r="8" spans="1:23" ht="15.75" customHeight="1" thickTop="1" thickBot="1" x14ac:dyDescent="0.25">
      <c r="A8" s="328"/>
      <c r="B8" s="330"/>
      <c r="C8" s="332"/>
      <c r="D8" s="334" t="s">
        <v>9</v>
      </c>
      <c r="E8" s="334"/>
      <c r="F8" s="335" t="s">
        <v>10</v>
      </c>
      <c r="G8" s="335"/>
      <c r="H8" s="337" t="s">
        <v>11</v>
      </c>
      <c r="I8" s="339" t="s">
        <v>40</v>
      </c>
      <c r="J8" s="334" t="s">
        <v>9</v>
      </c>
      <c r="K8" s="334"/>
      <c r="L8" s="335" t="s">
        <v>10</v>
      </c>
      <c r="M8" s="335"/>
      <c r="N8" s="337" t="s">
        <v>11</v>
      </c>
      <c r="O8" s="343" t="s">
        <v>41</v>
      </c>
      <c r="P8" s="382" t="s">
        <v>9</v>
      </c>
      <c r="Q8" s="334"/>
      <c r="R8" s="335" t="s">
        <v>10</v>
      </c>
      <c r="S8" s="335"/>
      <c r="T8" s="337" t="s">
        <v>11</v>
      </c>
      <c r="U8" s="380" t="s">
        <v>38</v>
      </c>
      <c r="V8" s="367"/>
      <c r="W8" s="370"/>
    </row>
    <row r="9" spans="1:23" ht="80.099999999999994" customHeight="1" thickTop="1" thickBot="1" x14ac:dyDescent="0.25">
      <c r="A9" s="329"/>
      <c r="B9" s="331"/>
      <c r="C9" s="333"/>
      <c r="D9" s="94" t="s">
        <v>30</v>
      </c>
      <c r="E9" s="95" t="s">
        <v>31</v>
      </c>
      <c r="F9" s="96" t="s">
        <v>30</v>
      </c>
      <c r="G9" s="95" t="s">
        <v>31</v>
      </c>
      <c r="H9" s="338"/>
      <c r="I9" s="340"/>
      <c r="J9" s="94" t="s">
        <v>30</v>
      </c>
      <c r="K9" s="95" t="s">
        <v>31</v>
      </c>
      <c r="L9" s="96" t="s">
        <v>30</v>
      </c>
      <c r="M9" s="95" t="s">
        <v>31</v>
      </c>
      <c r="N9" s="338"/>
      <c r="O9" s="344"/>
      <c r="P9" s="123" t="s">
        <v>30</v>
      </c>
      <c r="Q9" s="122" t="s">
        <v>31</v>
      </c>
      <c r="R9" s="96" t="s">
        <v>30</v>
      </c>
      <c r="S9" s="122" t="s">
        <v>31</v>
      </c>
      <c r="T9" s="338"/>
      <c r="U9" s="381"/>
      <c r="V9" s="368"/>
      <c r="W9" s="371"/>
    </row>
    <row r="10" spans="1:23" ht="18.75" thickBot="1" x14ac:dyDescent="0.3">
      <c r="A10" s="144"/>
      <c r="B10" s="99"/>
      <c r="C10" s="176" t="s">
        <v>125</v>
      </c>
      <c r="D10" s="100"/>
      <c r="E10" s="101"/>
      <c r="F10" s="100"/>
      <c r="G10" s="101"/>
      <c r="H10" s="101"/>
      <c r="I10" s="100"/>
      <c r="J10" s="100"/>
      <c r="K10" s="101"/>
      <c r="L10" s="100"/>
      <c r="M10" s="101"/>
      <c r="N10" s="101"/>
      <c r="O10" s="124"/>
      <c r="P10" s="102"/>
      <c r="Q10" s="103"/>
      <c r="R10" s="104"/>
      <c r="S10" s="103"/>
      <c r="T10" s="103"/>
      <c r="U10" s="138"/>
      <c r="V10" s="315"/>
      <c r="W10" s="316"/>
    </row>
    <row r="11" spans="1:23" s="4" customFormat="1" ht="15.75" customHeight="1" x14ac:dyDescent="0.3">
      <c r="A11" s="145">
        <v>1</v>
      </c>
      <c r="B11" s="97"/>
      <c r="C11" s="174" t="s">
        <v>45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8"/>
      <c r="Q11" s="39" t="str">
        <f>IF(P11=0,"",P11)</f>
        <v/>
      </c>
      <c r="R11" s="39"/>
      <c r="S11" s="39"/>
      <c r="T11" s="39"/>
      <c r="U11" s="139"/>
      <c r="V11" s="314"/>
      <c r="W11" s="314"/>
    </row>
    <row r="12" spans="1:23" s="38" customFormat="1" ht="15.75" customHeight="1" x14ac:dyDescent="0.2">
      <c r="A12" s="165" t="s">
        <v>132</v>
      </c>
      <c r="B12" s="169" t="s">
        <v>12</v>
      </c>
      <c r="C12" s="164" t="s">
        <v>158</v>
      </c>
      <c r="D12" s="177">
        <v>3</v>
      </c>
      <c r="E12" s="178">
        <f>IF(D12*14=0,"",D12*14)</f>
        <v>42</v>
      </c>
      <c r="F12" s="177">
        <v>0</v>
      </c>
      <c r="G12" s="178" t="str">
        <f>IF(F12*14=0,"",F12*14)</f>
        <v/>
      </c>
      <c r="H12" s="179">
        <v>3</v>
      </c>
      <c r="I12" s="180" t="s">
        <v>12</v>
      </c>
      <c r="J12" s="181"/>
      <c r="K12" s="178" t="str">
        <f>IF(J12*14=0,"",J12*14)</f>
        <v/>
      </c>
      <c r="L12" s="182"/>
      <c r="M12" s="178" t="str">
        <f>IF(L12*14=0,"",L12*14)</f>
        <v/>
      </c>
      <c r="N12" s="179"/>
      <c r="O12" s="183"/>
      <c r="P12" s="184">
        <f>IF(D12+J12=0,"",D12+J12)</f>
        <v>3</v>
      </c>
      <c r="Q12" s="178">
        <f>IF((D12+J12)*14=0,"",(D12+J12)*14)</f>
        <v>42</v>
      </c>
      <c r="R12" s="185" t="str">
        <f>IF(F12+L12=0,"",F12+L12)</f>
        <v/>
      </c>
      <c r="S12" s="178" t="str">
        <f>IF((L12+F12)*14=0,"",(L12+F12)*14)</f>
        <v/>
      </c>
      <c r="T12" s="185">
        <f>IF(N12+H12=0,"",N12+H12)</f>
        <v>3</v>
      </c>
      <c r="U12" s="131">
        <f>IF(D12+F12+L12+J12=0,"",D12+F12+L12+J12)</f>
        <v>3</v>
      </c>
      <c r="V12" s="272" t="s">
        <v>105</v>
      </c>
      <c r="W12" s="272" t="s">
        <v>159</v>
      </c>
    </row>
    <row r="13" spans="1:23" s="38" customFormat="1" ht="15.75" customHeight="1" x14ac:dyDescent="0.2">
      <c r="A13" s="165" t="s">
        <v>160</v>
      </c>
      <c r="B13" s="169" t="s">
        <v>12</v>
      </c>
      <c r="C13" s="164" t="s">
        <v>134</v>
      </c>
      <c r="D13" s="177">
        <v>2</v>
      </c>
      <c r="E13" s="178">
        <f t="shared" ref="E13:E21" si="0">IF(D13*14=0,"",D13*14)</f>
        <v>28</v>
      </c>
      <c r="F13" s="177">
        <v>0</v>
      </c>
      <c r="G13" s="178" t="str">
        <f t="shared" ref="G13:G21" si="1">IF(F13*14=0,"",F13*14)</f>
        <v/>
      </c>
      <c r="H13" s="186">
        <v>2</v>
      </c>
      <c r="I13" s="187" t="s">
        <v>136</v>
      </c>
      <c r="J13" s="182"/>
      <c r="K13" s="178" t="str">
        <f t="shared" ref="K13:K21" si="2">IF(J13*14=0,"",J13*14)</f>
        <v/>
      </c>
      <c r="L13" s="182"/>
      <c r="M13" s="178" t="str">
        <f t="shared" ref="M13:M21" si="3">IF(L13*14=0,"",L13*14)</f>
        <v/>
      </c>
      <c r="N13" s="186"/>
      <c r="O13" s="183"/>
      <c r="P13" s="184">
        <f t="shared" ref="P13:P21" si="4">IF(D13+J13=0,"",D13+J13)</f>
        <v>2</v>
      </c>
      <c r="Q13" s="178">
        <f t="shared" ref="Q13:Q21" si="5">IF((D13+J13)*14=0,"",(D13+J13)*14)</f>
        <v>28</v>
      </c>
      <c r="R13" s="185" t="str">
        <f t="shared" ref="R13:R21" si="6">IF(F13+L13=0,"",F13+L13)</f>
        <v/>
      </c>
      <c r="S13" s="178" t="str">
        <f t="shared" ref="S13:S21" si="7">IF((L13+F13)*14=0,"",(L13+F13)*14)</f>
        <v/>
      </c>
      <c r="T13" s="185">
        <f t="shared" ref="T13:T21" si="8">IF(N13+H13=0,"",N13+H13)</f>
        <v>2</v>
      </c>
      <c r="U13" s="131">
        <f t="shared" ref="U13:U21" si="9">IF(D13+F13+L13+J13=0,"",D13+F13+L13+J13)</f>
        <v>2</v>
      </c>
      <c r="V13" s="272" t="s">
        <v>104</v>
      </c>
      <c r="W13" s="272" t="s">
        <v>83</v>
      </c>
    </row>
    <row r="14" spans="1:23" s="38" customFormat="1" x14ac:dyDescent="0.2">
      <c r="A14" s="165" t="s">
        <v>135</v>
      </c>
      <c r="B14" s="169" t="s">
        <v>12</v>
      </c>
      <c r="C14" s="164" t="s">
        <v>155</v>
      </c>
      <c r="D14" s="177">
        <v>2</v>
      </c>
      <c r="E14" s="178">
        <f t="shared" si="0"/>
        <v>28</v>
      </c>
      <c r="F14" s="177">
        <v>0</v>
      </c>
      <c r="G14" s="178" t="str">
        <f t="shared" si="1"/>
        <v/>
      </c>
      <c r="H14" s="186">
        <v>2</v>
      </c>
      <c r="I14" s="187" t="s">
        <v>136</v>
      </c>
      <c r="J14" s="177"/>
      <c r="K14" s="178" t="str">
        <f t="shared" si="2"/>
        <v/>
      </c>
      <c r="L14" s="177"/>
      <c r="M14" s="178" t="str">
        <f t="shared" si="3"/>
        <v/>
      </c>
      <c r="N14" s="186"/>
      <c r="O14" s="180"/>
      <c r="P14" s="184">
        <f t="shared" si="4"/>
        <v>2</v>
      </c>
      <c r="Q14" s="178">
        <f t="shared" si="5"/>
        <v>28</v>
      </c>
      <c r="R14" s="185" t="str">
        <f t="shared" si="6"/>
        <v/>
      </c>
      <c r="S14" s="178" t="str">
        <f t="shared" si="7"/>
        <v/>
      </c>
      <c r="T14" s="185">
        <f t="shared" si="8"/>
        <v>2</v>
      </c>
      <c r="U14" s="131">
        <f t="shared" si="9"/>
        <v>2</v>
      </c>
      <c r="V14" s="272" t="s">
        <v>106</v>
      </c>
      <c r="W14" s="272" t="s">
        <v>84</v>
      </c>
    </row>
    <row r="15" spans="1:23" s="38" customFormat="1" ht="15.75" customHeight="1" x14ac:dyDescent="0.2">
      <c r="A15" s="165" t="s">
        <v>146</v>
      </c>
      <c r="B15" s="169" t="s">
        <v>12</v>
      </c>
      <c r="C15" s="164" t="s">
        <v>82</v>
      </c>
      <c r="D15" s="177"/>
      <c r="E15" s="178" t="str">
        <f t="shared" si="0"/>
        <v/>
      </c>
      <c r="F15" s="177"/>
      <c r="G15" s="178" t="str">
        <f t="shared" si="1"/>
        <v/>
      </c>
      <c r="H15" s="188"/>
      <c r="I15" s="180"/>
      <c r="J15" s="189">
        <v>1</v>
      </c>
      <c r="K15" s="178">
        <f t="shared" si="2"/>
        <v>14</v>
      </c>
      <c r="L15" s="177">
        <v>1</v>
      </c>
      <c r="M15" s="178">
        <f t="shared" si="3"/>
        <v>14</v>
      </c>
      <c r="N15" s="188">
        <v>2</v>
      </c>
      <c r="O15" s="190" t="s">
        <v>136</v>
      </c>
      <c r="P15" s="184">
        <f t="shared" si="4"/>
        <v>1</v>
      </c>
      <c r="Q15" s="178">
        <f t="shared" si="5"/>
        <v>14</v>
      </c>
      <c r="R15" s="185">
        <f t="shared" si="6"/>
        <v>1</v>
      </c>
      <c r="S15" s="178">
        <f t="shared" si="7"/>
        <v>14</v>
      </c>
      <c r="T15" s="185">
        <f t="shared" si="8"/>
        <v>2</v>
      </c>
      <c r="U15" s="131">
        <f t="shared" si="9"/>
        <v>2</v>
      </c>
      <c r="V15" s="272" t="s">
        <v>108</v>
      </c>
      <c r="W15" s="272" t="s">
        <v>86</v>
      </c>
    </row>
    <row r="16" spans="1:23" s="38" customFormat="1" ht="15.75" customHeight="1" x14ac:dyDescent="0.2">
      <c r="A16" s="165" t="s">
        <v>94</v>
      </c>
      <c r="B16" s="169" t="s">
        <v>12</v>
      </c>
      <c r="C16" s="164" t="s">
        <v>46</v>
      </c>
      <c r="D16" s="177">
        <v>1</v>
      </c>
      <c r="E16" s="178">
        <f t="shared" si="0"/>
        <v>14</v>
      </c>
      <c r="F16" s="177">
        <v>1</v>
      </c>
      <c r="G16" s="178">
        <f t="shared" si="1"/>
        <v>14</v>
      </c>
      <c r="H16" s="191">
        <v>2</v>
      </c>
      <c r="I16" s="192" t="s">
        <v>136</v>
      </c>
      <c r="J16" s="181"/>
      <c r="K16" s="178" t="str">
        <f t="shared" si="2"/>
        <v/>
      </c>
      <c r="L16" s="182"/>
      <c r="M16" s="178" t="str">
        <f t="shared" si="3"/>
        <v/>
      </c>
      <c r="N16" s="191"/>
      <c r="O16" s="193"/>
      <c r="P16" s="184">
        <f t="shared" si="4"/>
        <v>1</v>
      </c>
      <c r="Q16" s="178">
        <f t="shared" si="5"/>
        <v>14</v>
      </c>
      <c r="R16" s="185">
        <f t="shared" si="6"/>
        <v>1</v>
      </c>
      <c r="S16" s="178">
        <f t="shared" si="7"/>
        <v>14</v>
      </c>
      <c r="T16" s="185">
        <f t="shared" si="8"/>
        <v>2</v>
      </c>
      <c r="U16" s="131">
        <f t="shared" si="9"/>
        <v>2</v>
      </c>
      <c r="V16" s="272" t="s">
        <v>103</v>
      </c>
      <c r="W16" s="274" t="s">
        <v>131</v>
      </c>
    </row>
    <row r="17" spans="1:23" s="38" customFormat="1" ht="15.75" customHeight="1" x14ac:dyDescent="0.2">
      <c r="A17" s="165" t="s">
        <v>151</v>
      </c>
      <c r="B17" s="169" t="s">
        <v>12</v>
      </c>
      <c r="C17" s="164" t="s">
        <v>48</v>
      </c>
      <c r="D17" s="177">
        <v>2</v>
      </c>
      <c r="E17" s="178">
        <f t="shared" si="0"/>
        <v>28</v>
      </c>
      <c r="F17" s="177">
        <v>1</v>
      </c>
      <c r="G17" s="178">
        <f t="shared" si="1"/>
        <v>14</v>
      </c>
      <c r="H17" s="191">
        <v>3</v>
      </c>
      <c r="I17" s="194" t="s">
        <v>12</v>
      </c>
      <c r="J17" s="181"/>
      <c r="K17" s="178" t="str">
        <f t="shared" si="2"/>
        <v/>
      </c>
      <c r="L17" s="182"/>
      <c r="M17" s="178" t="str">
        <f t="shared" si="3"/>
        <v/>
      </c>
      <c r="N17" s="191"/>
      <c r="O17" s="193"/>
      <c r="P17" s="184">
        <f t="shared" si="4"/>
        <v>2</v>
      </c>
      <c r="Q17" s="178">
        <f t="shared" si="5"/>
        <v>28</v>
      </c>
      <c r="R17" s="185">
        <f t="shared" si="6"/>
        <v>1</v>
      </c>
      <c r="S17" s="178">
        <f t="shared" si="7"/>
        <v>14</v>
      </c>
      <c r="T17" s="185">
        <f t="shared" si="8"/>
        <v>3</v>
      </c>
      <c r="U17" s="131">
        <f t="shared" si="9"/>
        <v>3</v>
      </c>
      <c r="V17" s="272" t="s">
        <v>109</v>
      </c>
      <c r="W17" s="272" t="s">
        <v>88</v>
      </c>
    </row>
    <row r="18" spans="1:23" s="38" customFormat="1" ht="15.75" customHeight="1" x14ac:dyDescent="0.2">
      <c r="A18" s="165" t="s">
        <v>133</v>
      </c>
      <c r="B18" s="167" t="s">
        <v>12</v>
      </c>
      <c r="C18" s="164" t="s">
        <v>49</v>
      </c>
      <c r="D18" s="177">
        <v>1</v>
      </c>
      <c r="E18" s="178">
        <f t="shared" si="0"/>
        <v>14</v>
      </c>
      <c r="F18" s="177">
        <v>0</v>
      </c>
      <c r="G18" s="178" t="str">
        <f t="shared" si="1"/>
        <v/>
      </c>
      <c r="H18" s="191">
        <v>1</v>
      </c>
      <c r="I18" s="194" t="s">
        <v>136</v>
      </c>
      <c r="J18" s="181"/>
      <c r="K18" s="178" t="str">
        <f t="shared" si="2"/>
        <v/>
      </c>
      <c r="L18" s="182"/>
      <c r="M18" s="178" t="str">
        <f t="shared" si="3"/>
        <v/>
      </c>
      <c r="N18" s="191"/>
      <c r="O18" s="193"/>
      <c r="P18" s="184">
        <f t="shared" si="4"/>
        <v>1</v>
      </c>
      <c r="Q18" s="178">
        <f t="shared" si="5"/>
        <v>14</v>
      </c>
      <c r="R18" s="185" t="str">
        <f t="shared" si="6"/>
        <v/>
      </c>
      <c r="S18" s="178" t="str">
        <f t="shared" si="7"/>
        <v/>
      </c>
      <c r="T18" s="185">
        <f t="shared" si="8"/>
        <v>1</v>
      </c>
      <c r="U18" s="131">
        <f t="shared" si="9"/>
        <v>1</v>
      </c>
      <c r="V18" s="272" t="s">
        <v>107</v>
      </c>
      <c r="W18" s="272" t="s">
        <v>130</v>
      </c>
    </row>
    <row r="19" spans="1:23" ht="15.75" customHeight="1" x14ac:dyDescent="0.2">
      <c r="A19" s="165" t="s">
        <v>95</v>
      </c>
      <c r="B19" s="169" t="s">
        <v>12</v>
      </c>
      <c r="C19" s="164" t="s">
        <v>50</v>
      </c>
      <c r="D19" s="195">
        <v>1</v>
      </c>
      <c r="E19" s="178">
        <f t="shared" si="0"/>
        <v>14</v>
      </c>
      <c r="F19" s="195">
        <v>1</v>
      </c>
      <c r="G19" s="178">
        <f t="shared" si="1"/>
        <v>14</v>
      </c>
      <c r="H19" s="191">
        <v>2</v>
      </c>
      <c r="I19" s="194" t="s">
        <v>12</v>
      </c>
      <c r="J19" s="196"/>
      <c r="K19" s="178" t="str">
        <f t="shared" si="2"/>
        <v/>
      </c>
      <c r="L19" s="197"/>
      <c r="M19" s="178" t="str">
        <f t="shared" si="3"/>
        <v/>
      </c>
      <c r="N19" s="198"/>
      <c r="O19" s="193"/>
      <c r="P19" s="184">
        <f t="shared" si="4"/>
        <v>1</v>
      </c>
      <c r="Q19" s="178">
        <f t="shared" si="5"/>
        <v>14</v>
      </c>
      <c r="R19" s="185">
        <f t="shared" si="6"/>
        <v>1</v>
      </c>
      <c r="S19" s="178">
        <f t="shared" si="7"/>
        <v>14</v>
      </c>
      <c r="T19" s="185">
        <f t="shared" si="8"/>
        <v>2</v>
      </c>
      <c r="U19" s="131">
        <f t="shared" si="9"/>
        <v>2</v>
      </c>
      <c r="V19" s="272" t="s">
        <v>103</v>
      </c>
      <c r="W19" s="272" t="s">
        <v>128</v>
      </c>
    </row>
    <row r="20" spans="1:23" ht="15.75" customHeight="1" x14ac:dyDescent="0.2">
      <c r="A20" s="165" t="s">
        <v>96</v>
      </c>
      <c r="B20" s="167" t="s">
        <v>12</v>
      </c>
      <c r="C20" s="164" t="s">
        <v>57</v>
      </c>
      <c r="D20" s="182"/>
      <c r="E20" s="178" t="str">
        <f>IF(D20*14=G512,"",D20*14)</f>
        <v/>
      </c>
      <c r="F20" s="182"/>
      <c r="G20" s="178" t="str">
        <f>IF(F20*14=0,"",F20*14)</f>
        <v/>
      </c>
      <c r="H20" s="186"/>
      <c r="I20" s="187"/>
      <c r="J20" s="182">
        <v>1</v>
      </c>
      <c r="K20" s="178">
        <f>IF(J20*14=M512,"",J20*14)</f>
        <v>14</v>
      </c>
      <c r="L20" s="182">
        <v>1</v>
      </c>
      <c r="M20" s="178">
        <f>IF(L20*14=0,"",L20*14)</f>
        <v>14</v>
      </c>
      <c r="N20" s="186">
        <v>2</v>
      </c>
      <c r="O20" s="187" t="s">
        <v>12</v>
      </c>
      <c r="P20" s="184">
        <f>IF(D20+J20=0,"",D20+J20)</f>
        <v>1</v>
      </c>
      <c r="Q20" s="178">
        <f>IF((D20+J20)*14=0,"",(D20+J20)*14)</f>
        <v>14</v>
      </c>
      <c r="R20" s="185">
        <f>IF(F20+L20=0,"",F20+L20)</f>
        <v>1</v>
      </c>
      <c r="S20" s="178">
        <f>IF((L20+F20)*14=0,"",(L20+F20)*14)</f>
        <v>14</v>
      </c>
      <c r="T20" s="185">
        <f>IF(N20+H20=0,"",N20+H20)</f>
        <v>2</v>
      </c>
      <c r="U20" s="131">
        <f>IF(D20+F20+L20+J20=0,"",D20+F20+L20+J20)</f>
        <v>2</v>
      </c>
      <c r="V20" s="272" t="s">
        <v>103</v>
      </c>
      <c r="W20" s="272" t="s">
        <v>90</v>
      </c>
    </row>
    <row r="21" spans="1:23" ht="15.75" customHeight="1" x14ac:dyDescent="0.25">
      <c r="A21" s="30"/>
      <c r="B21" s="31" t="s">
        <v>12</v>
      </c>
      <c r="C21" s="32"/>
      <c r="D21" s="182"/>
      <c r="E21" s="178" t="str">
        <f t="shared" si="0"/>
        <v/>
      </c>
      <c r="F21" s="182"/>
      <c r="G21" s="178" t="str">
        <f t="shared" si="1"/>
        <v/>
      </c>
      <c r="H21" s="199"/>
      <c r="I21" s="200"/>
      <c r="J21" s="189"/>
      <c r="K21" s="178" t="str">
        <f t="shared" si="2"/>
        <v/>
      </c>
      <c r="L21" s="201"/>
      <c r="M21" s="178" t="str">
        <f t="shared" si="3"/>
        <v/>
      </c>
      <c r="N21" s="202"/>
      <c r="O21" s="203"/>
      <c r="P21" s="184" t="str">
        <f t="shared" si="4"/>
        <v/>
      </c>
      <c r="Q21" s="178" t="str">
        <f t="shared" si="5"/>
        <v/>
      </c>
      <c r="R21" s="185" t="str">
        <f t="shared" si="6"/>
        <v/>
      </c>
      <c r="S21" s="178" t="str">
        <f t="shared" si="7"/>
        <v/>
      </c>
      <c r="T21" s="185" t="str">
        <f t="shared" si="8"/>
        <v/>
      </c>
      <c r="U21" s="131" t="str">
        <f t="shared" si="9"/>
        <v/>
      </c>
      <c r="V21" s="272"/>
      <c r="W21" s="274"/>
    </row>
    <row r="22" spans="1:23" s="4" customFormat="1" ht="15.75" customHeight="1" thickBot="1" x14ac:dyDescent="0.35">
      <c r="A22" s="146"/>
      <c r="B22" s="8"/>
      <c r="C22" s="175" t="s">
        <v>52</v>
      </c>
      <c r="D22" s="204">
        <f>IF(SUM(D12:D21)=0,"",SUM(D12:D21))</f>
        <v>12</v>
      </c>
      <c r="E22" s="281">
        <f>SUM(E12:E21)</f>
        <v>168</v>
      </c>
      <c r="F22" s="298">
        <f>IF(SUM(F12:F21)=0,"",SUM(F12:F21))</f>
        <v>3</v>
      </c>
      <c r="G22" s="178">
        <f>SUM(G12:G21)</f>
        <v>42</v>
      </c>
      <c r="H22" s="205">
        <f>IF(SUM(H12:H21)=0,"",SUM(H12:H21))</f>
        <v>15</v>
      </c>
      <c r="I22" s="206"/>
      <c r="J22" s="204">
        <f>IF(SUM(J12:J21)=0,"",SUM(J12:J21))</f>
        <v>2</v>
      </c>
      <c r="K22" s="178">
        <f>SUM(K12:K21)</f>
        <v>28</v>
      </c>
      <c r="L22" s="178">
        <f>SUM(L12:L21)</f>
        <v>2</v>
      </c>
      <c r="M22" s="178">
        <f>SUM(M12:M21)</f>
        <v>28</v>
      </c>
      <c r="N22" s="205">
        <f>IF(SUM(N12:N21)=0,"",SUM(N12:N21))</f>
        <v>4</v>
      </c>
      <c r="O22" s="206"/>
      <c r="P22" s="207">
        <f>IF(SUM(P12:P21)=0,"",SUM(P12:P21))</f>
        <v>14</v>
      </c>
      <c r="Q22" s="208">
        <f>IF(SUM(P12:P21)=0,"",SUM(P12:P21)*14)</f>
        <v>196</v>
      </c>
      <c r="R22" s="208">
        <f>IF(SUM(R12:R21)=0,"",SUM(R12:R21))</f>
        <v>5</v>
      </c>
      <c r="S22" s="208">
        <f>IF(SUM(R12:R21)=0,"",SUM(R12:R21)*14)</f>
        <v>70</v>
      </c>
      <c r="T22" s="208">
        <f>IF(SUM(T12:T21)=0,"",SUM(T12:T21))</f>
        <v>19</v>
      </c>
      <c r="U22" s="209">
        <f>IF(SUM(U12:U21)=0,"",SUM(U12:U21))</f>
        <v>19</v>
      </c>
      <c r="V22" s="313"/>
      <c r="W22" s="312"/>
    </row>
    <row r="23" spans="1:23" s="4" customFormat="1" ht="15.75" customHeight="1" x14ac:dyDescent="0.3">
      <c r="A23" s="147" t="s">
        <v>6</v>
      </c>
      <c r="B23" s="9"/>
      <c r="C23" s="174" t="s">
        <v>51</v>
      </c>
      <c r="D23" s="40"/>
      <c r="E23" s="41"/>
      <c r="F23" s="42"/>
      <c r="G23" s="41"/>
      <c r="H23" s="42"/>
      <c r="I23" s="43"/>
      <c r="J23" s="42"/>
      <c r="K23" s="41"/>
      <c r="L23" s="42"/>
      <c r="M23" s="41"/>
      <c r="N23" s="42"/>
      <c r="O23" s="43"/>
      <c r="P23" s="378"/>
      <c r="Q23" s="378"/>
      <c r="R23" s="378"/>
      <c r="S23" s="378"/>
      <c r="T23" s="378"/>
      <c r="U23" s="379"/>
      <c r="V23" s="372"/>
      <c r="W23" s="372"/>
    </row>
    <row r="24" spans="1:23" ht="15.75" customHeight="1" x14ac:dyDescent="0.25">
      <c r="A24" s="165" t="s">
        <v>97</v>
      </c>
      <c r="B24" s="166" t="s">
        <v>12</v>
      </c>
      <c r="C24" s="164" t="s">
        <v>53</v>
      </c>
      <c r="D24" s="59"/>
      <c r="E24" s="106" t="str">
        <f>IF(D24*14=G511,"",D24*14)</f>
        <v/>
      </c>
      <c r="F24" s="59">
        <v>2</v>
      </c>
      <c r="G24" s="106">
        <f>IF(F24*14=0,"",F24*14)</f>
        <v>28</v>
      </c>
      <c r="H24" s="64">
        <v>2</v>
      </c>
      <c r="I24" s="105" t="s">
        <v>136</v>
      </c>
      <c r="J24" s="34"/>
      <c r="K24" s="5" t="str">
        <f>IF(J24*14=0,"",J24*14)</f>
        <v/>
      </c>
      <c r="L24" s="34"/>
      <c r="M24" s="5" t="str">
        <f>IF(L24*14=0,"",L24*14)</f>
        <v/>
      </c>
      <c r="N24" s="62"/>
      <c r="O24" s="63"/>
      <c r="P24" s="6" t="str">
        <f>IF(D24+J24=0,"",D24+J24)</f>
        <v/>
      </c>
      <c r="Q24" s="5" t="str">
        <f>IF((D24+J24)*14=0,"",(D24+J24)*14)</f>
        <v/>
      </c>
      <c r="R24" s="7">
        <f>IF(F24+L24=0,"",F24+L24)</f>
        <v>2</v>
      </c>
      <c r="S24" s="5">
        <f>IF((L24+F24)*14=0,"",(L24+F24)*14)</f>
        <v>28</v>
      </c>
      <c r="T24" s="7">
        <f>IF(N24+H24=0,"",N24+H24)</f>
        <v>2</v>
      </c>
      <c r="U24" s="131">
        <f>IF(D24+F24+L24+J24=0,"",D24+F24+L24+J24)</f>
        <v>2</v>
      </c>
      <c r="V24" s="273" t="s">
        <v>103</v>
      </c>
      <c r="W24" s="272" t="s">
        <v>89</v>
      </c>
    </row>
    <row r="25" spans="1:23" ht="15.75" customHeight="1" x14ac:dyDescent="0.2">
      <c r="A25" s="165" t="s">
        <v>98</v>
      </c>
      <c r="B25" s="167" t="s">
        <v>12</v>
      </c>
      <c r="C25" s="164" t="s">
        <v>55</v>
      </c>
      <c r="D25" s="182">
        <v>1</v>
      </c>
      <c r="E25" s="210">
        <f>IF(D25*14=G513,"",D25*14)</f>
        <v>14</v>
      </c>
      <c r="F25" s="182">
        <v>1</v>
      </c>
      <c r="G25" s="210">
        <f t="shared" ref="G25:G36" si="10">IF(F25*14=0,"",F25*14)</f>
        <v>14</v>
      </c>
      <c r="H25" s="191">
        <v>2</v>
      </c>
      <c r="I25" s="211" t="s">
        <v>136</v>
      </c>
      <c r="J25" s="182"/>
      <c r="K25" s="178" t="str">
        <f t="shared" ref="K25:K36" si="11">IF(J25*14=0,"",J25*14)</f>
        <v/>
      </c>
      <c r="L25" s="182"/>
      <c r="M25" s="178" t="str">
        <f t="shared" ref="M25:M36" si="12">IF(L25*14=0,"",L25*14)</f>
        <v/>
      </c>
      <c r="N25" s="191"/>
      <c r="O25" s="193"/>
      <c r="P25" s="184">
        <f t="shared" ref="P25:P36" si="13">IF(D25+J25=0,"",D25+J25)</f>
        <v>1</v>
      </c>
      <c r="Q25" s="178">
        <f t="shared" ref="Q25:Q36" si="14">IF((D25+J25)*14=0,"",(D25+J25)*14)</f>
        <v>14</v>
      </c>
      <c r="R25" s="185">
        <f t="shared" ref="R25:R36" si="15">IF(F25+L25=0,"",F25+L25)</f>
        <v>1</v>
      </c>
      <c r="S25" s="178">
        <f t="shared" ref="S25:S36" si="16">IF((L25+F25)*14=0,"",(L25+F25)*14)</f>
        <v>14</v>
      </c>
      <c r="T25" s="185">
        <f t="shared" ref="T25:T36" si="17">IF(N25+H25=0,"",N25+H25)</f>
        <v>2</v>
      </c>
      <c r="U25" s="131">
        <f t="shared" ref="U25:U36" si="18">IF(D25+F25+L25+J25=0,"",D25+F25+L25+J25)</f>
        <v>2</v>
      </c>
      <c r="V25" s="273" t="s">
        <v>103</v>
      </c>
      <c r="W25" s="272" t="s">
        <v>91</v>
      </c>
    </row>
    <row r="26" spans="1:23" ht="15.75" customHeight="1" x14ac:dyDescent="0.2">
      <c r="A26" s="165" t="s">
        <v>99</v>
      </c>
      <c r="B26" s="167" t="s">
        <v>12</v>
      </c>
      <c r="C26" s="164" t="s">
        <v>56</v>
      </c>
      <c r="D26" s="177">
        <v>4</v>
      </c>
      <c r="E26" s="212">
        <f>IF(D26*14=G514,"",D26*14)</f>
        <v>56</v>
      </c>
      <c r="F26" s="177">
        <v>2</v>
      </c>
      <c r="G26" s="212">
        <f t="shared" si="10"/>
        <v>28</v>
      </c>
      <c r="H26" s="213">
        <v>6</v>
      </c>
      <c r="I26" s="214" t="s">
        <v>66</v>
      </c>
      <c r="J26" s="182"/>
      <c r="K26" s="178" t="str">
        <f t="shared" si="11"/>
        <v/>
      </c>
      <c r="L26" s="182"/>
      <c r="M26" s="178" t="str">
        <f t="shared" si="12"/>
        <v/>
      </c>
      <c r="N26" s="191"/>
      <c r="O26" s="193"/>
      <c r="P26" s="184">
        <f t="shared" si="13"/>
        <v>4</v>
      </c>
      <c r="Q26" s="178">
        <f t="shared" si="14"/>
        <v>56</v>
      </c>
      <c r="R26" s="185">
        <f t="shared" si="15"/>
        <v>2</v>
      </c>
      <c r="S26" s="178">
        <f t="shared" si="16"/>
        <v>28</v>
      </c>
      <c r="T26" s="185">
        <f t="shared" si="17"/>
        <v>6</v>
      </c>
      <c r="U26" s="131">
        <f t="shared" si="18"/>
        <v>6</v>
      </c>
      <c r="V26" s="272" t="s">
        <v>103</v>
      </c>
      <c r="W26" s="272" t="s">
        <v>85</v>
      </c>
    </row>
    <row r="27" spans="1:23" s="38" customFormat="1" ht="15.75" customHeight="1" x14ac:dyDescent="0.2">
      <c r="A27" s="165" t="s">
        <v>100</v>
      </c>
      <c r="B27" s="166" t="s">
        <v>12</v>
      </c>
      <c r="C27" s="164" t="s">
        <v>156</v>
      </c>
      <c r="D27" s="177">
        <v>2</v>
      </c>
      <c r="E27" s="212">
        <f>IF(D27*14=G515,"",D27*14)</f>
        <v>28</v>
      </c>
      <c r="F27" s="177">
        <v>1</v>
      </c>
      <c r="G27" s="212">
        <f t="shared" si="10"/>
        <v>14</v>
      </c>
      <c r="H27" s="213">
        <v>3</v>
      </c>
      <c r="I27" s="214" t="s">
        <v>136</v>
      </c>
      <c r="J27" s="182"/>
      <c r="K27" s="178" t="str">
        <f t="shared" si="11"/>
        <v/>
      </c>
      <c r="L27" s="182"/>
      <c r="M27" s="178" t="str">
        <f t="shared" si="12"/>
        <v/>
      </c>
      <c r="N27" s="191"/>
      <c r="O27" s="193"/>
      <c r="P27" s="184">
        <f t="shared" si="13"/>
        <v>2</v>
      </c>
      <c r="Q27" s="178">
        <f t="shared" si="14"/>
        <v>28</v>
      </c>
      <c r="R27" s="185">
        <f t="shared" si="15"/>
        <v>1</v>
      </c>
      <c r="S27" s="178">
        <f t="shared" si="16"/>
        <v>14</v>
      </c>
      <c r="T27" s="185">
        <f t="shared" si="17"/>
        <v>3</v>
      </c>
      <c r="U27" s="131">
        <f t="shared" si="18"/>
        <v>3</v>
      </c>
      <c r="V27" s="272" t="s">
        <v>103</v>
      </c>
      <c r="W27" s="272" t="s">
        <v>90</v>
      </c>
    </row>
    <row r="28" spans="1:23" s="38" customFormat="1" ht="15.75" customHeight="1" x14ac:dyDescent="0.2">
      <c r="A28" s="165" t="s">
        <v>101</v>
      </c>
      <c r="B28" s="166" t="s">
        <v>12</v>
      </c>
      <c r="C28" s="164" t="s">
        <v>58</v>
      </c>
      <c r="D28" s="177"/>
      <c r="E28" s="212" t="str">
        <f>IF(D28*14=G516,"",D28*14)</f>
        <v/>
      </c>
      <c r="F28" s="177"/>
      <c r="G28" s="212" t="str">
        <f t="shared" si="10"/>
        <v/>
      </c>
      <c r="H28" s="213"/>
      <c r="I28" s="214"/>
      <c r="J28" s="177">
        <v>4</v>
      </c>
      <c r="K28" s="212">
        <f t="shared" si="11"/>
        <v>56</v>
      </c>
      <c r="L28" s="177">
        <v>4</v>
      </c>
      <c r="M28" s="212">
        <f t="shared" si="12"/>
        <v>56</v>
      </c>
      <c r="N28" s="213">
        <v>8</v>
      </c>
      <c r="O28" s="215" t="s">
        <v>137</v>
      </c>
      <c r="P28" s="184">
        <f t="shared" si="13"/>
        <v>4</v>
      </c>
      <c r="Q28" s="178">
        <f t="shared" si="14"/>
        <v>56</v>
      </c>
      <c r="R28" s="185">
        <f t="shared" si="15"/>
        <v>4</v>
      </c>
      <c r="S28" s="178">
        <f t="shared" si="16"/>
        <v>56</v>
      </c>
      <c r="T28" s="185">
        <f t="shared" si="17"/>
        <v>8</v>
      </c>
      <c r="U28" s="131">
        <f t="shared" si="18"/>
        <v>8</v>
      </c>
      <c r="V28" s="272" t="s">
        <v>103</v>
      </c>
      <c r="W28" s="272" t="s">
        <v>85</v>
      </c>
    </row>
    <row r="29" spans="1:23" s="38" customFormat="1" ht="15.75" customHeight="1" x14ac:dyDescent="0.2">
      <c r="A29" s="165" t="s">
        <v>102</v>
      </c>
      <c r="B29" s="166" t="s">
        <v>12</v>
      </c>
      <c r="C29" s="164" t="s">
        <v>157</v>
      </c>
      <c r="D29" s="177"/>
      <c r="E29" s="212" t="str">
        <f>IF(D29*14=G520,"",D29*14)</f>
        <v/>
      </c>
      <c r="F29" s="177"/>
      <c r="G29" s="212" t="str">
        <f t="shared" si="10"/>
        <v/>
      </c>
      <c r="H29" s="213"/>
      <c r="I29" s="214"/>
      <c r="J29" s="177">
        <v>2</v>
      </c>
      <c r="K29" s="212">
        <f>IF(J29*14=M520,"",J29*14)</f>
        <v>28</v>
      </c>
      <c r="L29" s="177"/>
      <c r="M29" s="212" t="str">
        <f t="shared" si="12"/>
        <v/>
      </c>
      <c r="N29" s="213">
        <v>2</v>
      </c>
      <c r="O29" s="214" t="s">
        <v>136</v>
      </c>
      <c r="P29" s="184">
        <f t="shared" si="13"/>
        <v>2</v>
      </c>
      <c r="Q29" s="178">
        <f t="shared" si="14"/>
        <v>28</v>
      </c>
      <c r="R29" s="185" t="str">
        <f t="shared" si="15"/>
        <v/>
      </c>
      <c r="S29" s="178" t="str">
        <f t="shared" si="16"/>
        <v/>
      </c>
      <c r="T29" s="185">
        <f t="shared" si="17"/>
        <v>2</v>
      </c>
      <c r="U29" s="131">
        <f t="shared" si="18"/>
        <v>2</v>
      </c>
      <c r="V29" s="272" t="s">
        <v>103</v>
      </c>
      <c r="W29" s="272" t="s">
        <v>129</v>
      </c>
    </row>
    <row r="30" spans="1:23" s="38" customFormat="1" ht="15.75" customHeight="1" x14ac:dyDescent="0.2">
      <c r="A30" s="165" t="s">
        <v>110</v>
      </c>
      <c r="B30" s="166" t="s">
        <v>12</v>
      </c>
      <c r="C30" s="164" t="s">
        <v>60</v>
      </c>
      <c r="D30" s="177"/>
      <c r="E30" s="212" t="str">
        <f>IF(D30*14=G521,"",D30*14)</f>
        <v/>
      </c>
      <c r="F30" s="177"/>
      <c r="G30" s="212" t="str">
        <f t="shared" si="10"/>
        <v/>
      </c>
      <c r="H30" s="213"/>
      <c r="I30" s="214"/>
      <c r="J30" s="177">
        <v>2</v>
      </c>
      <c r="K30" s="212">
        <f t="shared" si="11"/>
        <v>28</v>
      </c>
      <c r="L30" s="177"/>
      <c r="M30" s="212" t="str">
        <f t="shared" si="12"/>
        <v/>
      </c>
      <c r="N30" s="213">
        <v>2</v>
      </c>
      <c r="O30" s="215" t="s">
        <v>136</v>
      </c>
      <c r="P30" s="184">
        <f t="shared" si="13"/>
        <v>2</v>
      </c>
      <c r="Q30" s="178">
        <f t="shared" si="14"/>
        <v>28</v>
      </c>
      <c r="R30" s="185" t="str">
        <f t="shared" si="15"/>
        <v/>
      </c>
      <c r="S30" s="178" t="str">
        <f t="shared" si="16"/>
        <v/>
      </c>
      <c r="T30" s="185">
        <f t="shared" si="17"/>
        <v>2</v>
      </c>
      <c r="U30" s="131">
        <f t="shared" si="18"/>
        <v>2</v>
      </c>
      <c r="V30" s="272" t="s">
        <v>103</v>
      </c>
      <c r="W30" s="272" t="s">
        <v>91</v>
      </c>
    </row>
    <row r="31" spans="1:23" ht="15.75" customHeight="1" x14ac:dyDescent="0.2">
      <c r="A31" s="165" t="s">
        <v>111</v>
      </c>
      <c r="B31" s="167" t="s">
        <v>12</v>
      </c>
      <c r="C31" s="164" t="s">
        <v>62</v>
      </c>
      <c r="D31" s="182"/>
      <c r="E31" s="178" t="str">
        <f>IF(D31*14=G523,"",D31*14)</f>
        <v/>
      </c>
      <c r="F31" s="182"/>
      <c r="G31" s="178" t="str">
        <f t="shared" si="10"/>
        <v/>
      </c>
      <c r="H31" s="191"/>
      <c r="I31" s="211"/>
      <c r="J31" s="182">
        <v>1</v>
      </c>
      <c r="K31" s="178">
        <f t="shared" si="11"/>
        <v>14</v>
      </c>
      <c r="L31" s="182">
        <v>1</v>
      </c>
      <c r="M31" s="178">
        <f t="shared" si="12"/>
        <v>14</v>
      </c>
      <c r="N31" s="216">
        <v>2</v>
      </c>
      <c r="O31" s="217" t="s">
        <v>137</v>
      </c>
      <c r="P31" s="184">
        <f t="shared" si="13"/>
        <v>1</v>
      </c>
      <c r="Q31" s="178">
        <f t="shared" si="14"/>
        <v>14</v>
      </c>
      <c r="R31" s="185">
        <f t="shared" si="15"/>
        <v>1</v>
      </c>
      <c r="S31" s="178">
        <f t="shared" si="16"/>
        <v>14</v>
      </c>
      <c r="T31" s="185">
        <f t="shared" si="17"/>
        <v>2</v>
      </c>
      <c r="U31" s="131">
        <f t="shared" si="18"/>
        <v>2</v>
      </c>
      <c r="V31" s="272" t="s">
        <v>103</v>
      </c>
      <c r="W31" s="272" t="s">
        <v>92</v>
      </c>
    </row>
    <row r="32" spans="1:23" ht="15.75" customHeight="1" x14ac:dyDescent="0.2">
      <c r="A32" s="165" t="s">
        <v>112</v>
      </c>
      <c r="B32" s="167" t="s">
        <v>12</v>
      </c>
      <c r="C32" s="164" t="s">
        <v>63</v>
      </c>
      <c r="D32" s="182"/>
      <c r="E32" s="178" t="str">
        <f>IF(D32*14=G524,"",D32*14)</f>
        <v/>
      </c>
      <c r="F32" s="182"/>
      <c r="G32" s="178" t="str">
        <f t="shared" si="10"/>
        <v/>
      </c>
      <c r="H32" s="213"/>
      <c r="I32" s="214"/>
      <c r="J32" s="182">
        <v>2</v>
      </c>
      <c r="K32" s="178">
        <f t="shared" si="11"/>
        <v>28</v>
      </c>
      <c r="L32" s="182"/>
      <c r="M32" s="178" t="str">
        <f t="shared" si="12"/>
        <v/>
      </c>
      <c r="N32" s="213">
        <v>2</v>
      </c>
      <c r="O32" s="215" t="s">
        <v>12</v>
      </c>
      <c r="P32" s="184">
        <f t="shared" si="13"/>
        <v>2</v>
      </c>
      <c r="Q32" s="178">
        <f t="shared" si="14"/>
        <v>28</v>
      </c>
      <c r="R32" s="185" t="str">
        <f t="shared" si="15"/>
        <v/>
      </c>
      <c r="S32" s="178" t="str">
        <f t="shared" si="16"/>
        <v/>
      </c>
      <c r="T32" s="185">
        <f t="shared" si="17"/>
        <v>2</v>
      </c>
      <c r="U32" s="131">
        <f t="shared" si="18"/>
        <v>2</v>
      </c>
      <c r="V32" s="272" t="s">
        <v>103</v>
      </c>
      <c r="W32" s="272" t="s">
        <v>85</v>
      </c>
    </row>
    <row r="33" spans="1:23" ht="15.75" customHeight="1" x14ac:dyDescent="0.2">
      <c r="A33" s="165" t="s">
        <v>113</v>
      </c>
      <c r="B33" s="167" t="s">
        <v>12</v>
      </c>
      <c r="C33" s="164" t="s">
        <v>64</v>
      </c>
      <c r="D33" s="182"/>
      <c r="E33" s="178" t="str">
        <f>IF(D33*14=G525,"",D33*14)</f>
        <v/>
      </c>
      <c r="F33" s="182"/>
      <c r="G33" s="178" t="str">
        <f t="shared" si="10"/>
        <v/>
      </c>
      <c r="H33" s="191"/>
      <c r="I33" s="211"/>
      <c r="J33" s="182">
        <v>1</v>
      </c>
      <c r="K33" s="178">
        <f t="shared" si="11"/>
        <v>14</v>
      </c>
      <c r="L33" s="182">
        <v>1</v>
      </c>
      <c r="M33" s="178">
        <f t="shared" si="12"/>
        <v>14</v>
      </c>
      <c r="N33" s="191">
        <v>2</v>
      </c>
      <c r="O33" s="193" t="s">
        <v>136</v>
      </c>
      <c r="P33" s="184">
        <f t="shared" si="13"/>
        <v>1</v>
      </c>
      <c r="Q33" s="178">
        <f t="shared" si="14"/>
        <v>14</v>
      </c>
      <c r="R33" s="185">
        <f t="shared" si="15"/>
        <v>1</v>
      </c>
      <c r="S33" s="178">
        <f t="shared" si="16"/>
        <v>14</v>
      </c>
      <c r="T33" s="185">
        <f t="shared" si="17"/>
        <v>2</v>
      </c>
      <c r="U33" s="131">
        <f t="shared" si="18"/>
        <v>2</v>
      </c>
      <c r="V33" s="272" t="s">
        <v>103</v>
      </c>
      <c r="W33" s="272" t="s">
        <v>93</v>
      </c>
    </row>
    <row r="34" spans="1:23" ht="15.75" customHeight="1" x14ac:dyDescent="0.2">
      <c r="A34" s="30"/>
      <c r="B34" s="167" t="s">
        <v>35</v>
      </c>
      <c r="C34" s="168" t="s">
        <v>33</v>
      </c>
      <c r="D34" s="182">
        <v>2</v>
      </c>
      <c r="E34" s="178">
        <f>IF(D34*14=G532,"",D34*14)</f>
        <v>28</v>
      </c>
      <c r="F34" s="182"/>
      <c r="G34" s="178" t="str">
        <f t="shared" si="10"/>
        <v/>
      </c>
      <c r="H34" s="191">
        <v>2</v>
      </c>
      <c r="I34" s="211" t="s">
        <v>136</v>
      </c>
      <c r="J34" s="182"/>
      <c r="K34" s="178" t="str">
        <f>IF(J34*14=0,"",J34*14)</f>
        <v/>
      </c>
      <c r="L34" s="182"/>
      <c r="M34" s="178" t="str">
        <f t="shared" si="12"/>
        <v/>
      </c>
      <c r="N34" s="182"/>
      <c r="O34" s="218"/>
      <c r="P34" s="184">
        <f t="shared" si="13"/>
        <v>2</v>
      </c>
      <c r="Q34" s="178">
        <f t="shared" si="14"/>
        <v>28</v>
      </c>
      <c r="R34" s="185" t="str">
        <f t="shared" si="15"/>
        <v/>
      </c>
      <c r="S34" s="178" t="str">
        <f t="shared" si="16"/>
        <v/>
      </c>
      <c r="T34" s="185">
        <f t="shared" si="17"/>
        <v>2</v>
      </c>
      <c r="U34" s="131">
        <f t="shared" si="18"/>
        <v>2</v>
      </c>
      <c r="V34" s="107"/>
      <c r="W34" s="74"/>
    </row>
    <row r="35" spans="1:23" ht="15.75" customHeight="1" x14ac:dyDescent="0.2">
      <c r="A35" s="30"/>
      <c r="B35" s="167" t="s">
        <v>35</v>
      </c>
      <c r="C35" s="168" t="s">
        <v>34</v>
      </c>
      <c r="D35" s="182"/>
      <c r="E35" s="178" t="str">
        <f>IF(D35*14=G533,"",D35*14)</f>
        <v/>
      </c>
      <c r="F35" s="182"/>
      <c r="G35" s="178" t="str">
        <f t="shared" si="10"/>
        <v/>
      </c>
      <c r="H35" s="182"/>
      <c r="I35" s="218"/>
      <c r="J35" s="182">
        <v>2</v>
      </c>
      <c r="K35" s="178">
        <f t="shared" si="11"/>
        <v>28</v>
      </c>
      <c r="L35" s="182"/>
      <c r="M35" s="178" t="str">
        <f t="shared" si="12"/>
        <v/>
      </c>
      <c r="N35" s="191">
        <v>2</v>
      </c>
      <c r="O35" s="193" t="s">
        <v>136</v>
      </c>
      <c r="P35" s="184">
        <f t="shared" si="13"/>
        <v>2</v>
      </c>
      <c r="Q35" s="178">
        <f t="shared" si="14"/>
        <v>28</v>
      </c>
      <c r="R35" s="185" t="str">
        <f t="shared" si="15"/>
        <v/>
      </c>
      <c r="S35" s="178" t="str">
        <f t="shared" si="16"/>
        <v/>
      </c>
      <c r="T35" s="185">
        <f t="shared" si="17"/>
        <v>2</v>
      </c>
      <c r="U35" s="131">
        <f t="shared" si="18"/>
        <v>2</v>
      </c>
      <c r="V35" s="74"/>
      <c r="W35" s="74"/>
    </row>
    <row r="36" spans="1:23" ht="15.75" customHeight="1" x14ac:dyDescent="0.25">
      <c r="A36" s="75"/>
      <c r="B36" s="76"/>
      <c r="C36" s="77"/>
      <c r="D36" s="219"/>
      <c r="E36" s="220" t="str">
        <f>IF(D36*14=G535,"",D36*14)</f>
        <v/>
      </c>
      <c r="F36" s="219"/>
      <c r="G36" s="220" t="str">
        <f t="shared" si="10"/>
        <v/>
      </c>
      <c r="H36" s="219"/>
      <c r="I36" s="221"/>
      <c r="J36" s="219"/>
      <c r="K36" s="220" t="str">
        <f t="shared" si="11"/>
        <v/>
      </c>
      <c r="L36" s="219"/>
      <c r="M36" s="220" t="str">
        <f t="shared" si="12"/>
        <v/>
      </c>
      <c r="N36" s="219"/>
      <c r="O36" s="221"/>
      <c r="P36" s="222" t="str">
        <f t="shared" si="13"/>
        <v/>
      </c>
      <c r="Q36" s="220" t="str">
        <f t="shared" si="14"/>
        <v/>
      </c>
      <c r="R36" s="223" t="str">
        <f t="shared" si="15"/>
        <v/>
      </c>
      <c r="S36" s="220" t="str">
        <f t="shared" si="16"/>
        <v/>
      </c>
      <c r="T36" s="223" t="str">
        <f t="shared" si="17"/>
        <v/>
      </c>
      <c r="U36" s="132" t="str">
        <f t="shared" si="18"/>
        <v/>
      </c>
      <c r="V36" s="74"/>
      <c r="W36" s="74"/>
    </row>
    <row r="37" spans="1:23" s="4" customFormat="1" ht="15.75" customHeight="1" thickBot="1" x14ac:dyDescent="0.35">
      <c r="A37" s="148"/>
      <c r="B37" s="78"/>
      <c r="C37" s="79" t="s">
        <v>67</v>
      </c>
      <c r="D37" s="224">
        <f>SUM(D24:D36)</f>
        <v>9</v>
      </c>
      <c r="E37" s="225">
        <f>SUM(E24:E36)</f>
        <v>126</v>
      </c>
      <c r="F37" s="225">
        <f>SUM(F24:F36)</f>
        <v>6</v>
      </c>
      <c r="G37" s="225">
        <f>SUM(G24:G36)</f>
        <v>84</v>
      </c>
      <c r="H37" s="225">
        <f>SUM(H24:H36)</f>
        <v>15</v>
      </c>
      <c r="I37" s="226"/>
      <c r="J37" s="224">
        <f>SUM(J24:J36)</f>
        <v>14</v>
      </c>
      <c r="K37" s="225">
        <f>SUM(K24:K36)</f>
        <v>196</v>
      </c>
      <c r="L37" s="225">
        <f>SUM(L24:L36)</f>
        <v>6</v>
      </c>
      <c r="M37" s="225">
        <f>SUM(M24:M36)</f>
        <v>84</v>
      </c>
      <c r="N37" s="225">
        <f>SUM(N24:N36)</f>
        <v>20</v>
      </c>
      <c r="O37" s="226"/>
      <c r="P37" s="227">
        <f t="shared" ref="P37:U37" si="19">SUM(P24:P36)</f>
        <v>23</v>
      </c>
      <c r="Q37" s="227">
        <f t="shared" si="19"/>
        <v>322</v>
      </c>
      <c r="R37" s="227">
        <f t="shared" si="19"/>
        <v>12</v>
      </c>
      <c r="S37" s="227">
        <f t="shared" si="19"/>
        <v>168</v>
      </c>
      <c r="T37" s="228">
        <f t="shared" si="19"/>
        <v>35</v>
      </c>
      <c r="U37" s="229">
        <f t="shared" si="19"/>
        <v>35</v>
      </c>
      <c r="V37" s="318"/>
      <c r="W37" s="319"/>
    </row>
    <row r="38" spans="1:23" s="29" customFormat="1" ht="37.5" customHeight="1" thickBot="1" x14ac:dyDescent="0.3">
      <c r="A38" s="149"/>
      <c r="B38" s="28"/>
      <c r="C38" s="80" t="s">
        <v>127</v>
      </c>
      <c r="D38" s="86">
        <f>D22+D37</f>
        <v>21</v>
      </c>
      <c r="E38" s="85">
        <f>E22+E37</f>
        <v>294</v>
      </c>
      <c r="F38" s="85">
        <f>F22+F37</f>
        <v>9</v>
      </c>
      <c r="G38" s="85">
        <f>G22+G37</f>
        <v>126</v>
      </c>
      <c r="H38" s="85">
        <f>H22+H37</f>
        <v>30</v>
      </c>
      <c r="I38" s="87"/>
      <c r="J38" s="86">
        <f>J22+J37</f>
        <v>16</v>
      </c>
      <c r="K38" s="85">
        <f>K22+K37</f>
        <v>224</v>
      </c>
      <c r="L38" s="85">
        <f>L22+L37</f>
        <v>8</v>
      </c>
      <c r="M38" s="85">
        <f>M22+M37</f>
        <v>112</v>
      </c>
      <c r="N38" s="85">
        <f>N22+N37</f>
        <v>24</v>
      </c>
      <c r="O38" s="87"/>
      <c r="P38" s="84">
        <f t="shared" ref="P38:U38" si="20">P22+P37</f>
        <v>37</v>
      </c>
      <c r="Q38" s="85">
        <f t="shared" si="20"/>
        <v>518</v>
      </c>
      <c r="R38" s="83">
        <f t="shared" si="20"/>
        <v>17</v>
      </c>
      <c r="S38" s="84">
        <f t="shared" si="20"/>
        <v>238</v>
      </c>
      <c r="T38" s="85">
        <f t="shared" si="20"/>
        <v>54</v>
      </c>
      <c r="U38" s="133">
        <f t="shared" si="20"/>
        <v>54</v>
      </c>
      <c r="V38" s="317"/>
      <c r="W38" s="317"/>
    </row>
    <row r="39" spans="1:23" s="17" customFormat="1" ht="18" x14ac:dyDescent="0.25">
      <c r="A39" s="150"/>
      <c r="B39" s="82"/>
      <c r="C39" s="81" t="s">
        <v>124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3"/>
      <c r="P39" s="90"/>
      <c r="Q39" s="91"/>
      <c r="R39" s="92"/>
      <c r="S39" s="91"/>
      <c r="T39" s="93"/>
      <c r="U39" s="134"/>
      <c r="V39" s="109"/>
      <c r="W39" s="109"/>
    </row>
    <row r="40" spans="1:23" s="56" customFormat="1" ht="15.75" customHeight="1" x14ac:dyDescent="0.2">
      <c r="A40" s="170" t="s">
        <v>114</v>
      </c>
      <c r="B40" s="171" t="s">
        <v>12</v>
      </c>
      <c r="C40" s="172" t="s">
        <v>76</v>
      </c>
      <c r="D40" s="230"/>
      <c r="E40" s="231"/>
      <c r="F40" s="232"/>
      <c r="G40" s="231" t="str">
        <f t="shared" ref="G40" si="21">IF(F40*15=0,"",F40*15)</f>
        <v/>
      </c>
      <c r="H40" s="233"/>
      <c r="I40" s="234"/>
      <c r="J40" s="230">
        <v>1</v>
      </c>
      <c r="K40" s="231">
        <f t="shared" ref="K40" si="22">IF(J40*14=0,"",J40*14)</f>
        <v>14</v>
      </c>
      <c r="L40" s="232">
        <v>3</v>
      </c>
      <c r="M40" s="231">
        <f>IF(L40*14=0,"",L40*14)</f>
        <v>42</v>
      </c>
      <c r="N40" s="233">
        <v>6</v>
      </c>
      <c r="O40" s="235" t="s">
        <v>138</v>
      </c>
      <c r="P40" s="236">
        <v>1</v>
      </c>
      <c r="Q40" s="231">
        <f t="shared" ref="Q40" si="23">IF((D40+J40)*14=0,"",(D40+J40)*14)</f>
        <v>14</v>
      </c>
      <c r="R40" s="237">
        <f t="shared" ref="R40" si="24">IF(F40+L40=0,"",F40+L40)</f>
        <v>3</v>
      </c>
      <c r="S40" s="231">
        <f t="shared" ref="S40" si="25">IF((L40+F40)*14=0,"",(L40+F40)*14)</f>
        <v>42</v>
      </c>
      <c r="T40" s="237">
        <f t="shared" ref="T40" si="26">IF(N40+H40=0,"",N40+H40)</f>
        <v>6</v>
      </c>
      <c r="U40" s="135">
        <f t="shared" ref="U40" si="27">IF(D40+F40+L40+J40=0,"",D40+F40+L40+J40)</f>
        <v>4</v>
      </c>
      <c r="V40" s="272" t="s">
        <v>103</v>
      </c>
      <c r="W40" s="272" t="s">
        <v>85</v>
      </c>
    </row>
    <row r="41" spans="1:23" ht="15.75" customHeight="1" x14ac:dyDescent="0.2">
      <c r="A41" s="165" t="s">
        <v>115</v>
      </c>
      <c r="B41" s="167" t="s">
        <v>12</v>
      </c>
      <c r="C41" s="164" t="s">
        <v>77</v>
      </c>
      <c r="D41" s="238"/>
      <c r="E41" s="178"/>
      <c r="F41" s="239"/>
      <c r="G41" s="178"/>
      <c r="H41" s="240"/>
      <c r="I41" s="241"/>
      <c r="J41" s="238"/>
      <c r="K41" s="178"/>
      <c r="L41" s="239"/>
      <c r="M41" s="178" t="str">
        <f t="shared" ref="M41" si="28">IF(L41*15=0,"",L41*15)</f>
        <v/>
      </c>
      <c r="N41" s="240"/>
      <c r="O41" s="242" t="s">
        <v>145</v>
      </c>
      <c r="P41" s="184"/>
      <c r="Q41" s="220"/>
      <c r="R41" s="185" t="str">
        <f>IF(F41+L41=0,"",F41+L41)</f>
        <v/>
      </c>
      <c r="S41" s="178" t="str">
        <f>IF((L41+F41)*15=0,"",(L41+F41)*15)</f>
        <v/>
      </c>
      <c r="T41" s="185" t="str">
        <f>IF(N41+H41=0,"",N41+H41)</f>
        <v/>
      </c>
      <c r="U41" s="131" t="str">
        <f>IF(D41+F41+L41+J41=0,"",D41+F41+L41+J41)</f>
        <v/>
      </c>
      <c r="V41" s="274"/>
      <c r="W41" s="274"/>
    </row>
    <row r="42" spans="1:23" ht="15.75" customHeight="1" thickBot="1" x14ac:dyDescent="0.25">
      <c r="A42" s="165" t="s">
        <v>116</v>
      </c>
      <c r="B42" s="167" t="s">
        <v>12</v>
      </c>
      <c r="C42" s="164" t="s">
        <v>65</v>
      </c>
      <c r="D42" s="182"/>
      <c r="E42" s="178" t="str">
        <f>IF(D42*14=G535,"",D42*14)</f>
        <v/>
      </c>
      <c r="F42" s="182"/>
      <c r="G42" s="178" t="str">
        <f t="shared" ref="G42" si="29">IF(F42*14=0,"",F42*14)</f>
        <v/>
      </c>
      <c r="H42" s="191"/>
      <c r="I42" s="211"/>
      <c r="J42" s="182"/>
      <c r="K42" s="178" t="str">
        <f t="shared" ref="K42" si="30">IF(J42*14=0,"",J42*14)</f>
        <v/>
      </c>
      <c r="L42" s="182"/>
      <c r="M42" s="178" t="str">
        <f t="shared" ref="M42" si="31">IF(L42*14=0,"",L42*14)</f>
        <v/>
      </c>
      <c r="N42" s="191"/>
      <c r="O42" s="193" t="s">
        <v>145</v>
      </c>
      <c r="P42" s="184" t="str">
        <f t="shared" ref="P42" si="32">IF(D42+J42=0,"",D42+J42)</f>
        <v/>
      </c>
      <c r="Q42" s="178" t="str">
        <f t="shared" ref="Q42" si="33">IF((D42+J42)*14=0,"",(D42+J42)*14)</f>
        <v/>
      </c>
      <c r="R42" s="185" t="str">
        <f t="shared" ref="R42" si="34">IF(F42+L42=0,"",F42+L42)</f>
        <v/>
      </c>
      <c r="S42" s="178" t="str">
        <f t="shared" ref="S42" si="35">IF((L42+F42)*14=0,"",(L42+F42)*14)</f>
        <v/>
      </c>
      <c r="T42" s="185" t="str">
        <f t="shared" ref="T42" si="36">IF(N42+H42=0,"",N42+H42)</f>
        <v/>
      </c>
      <c r="U42" s="131" t="str">
        <f t="shared" ref="U42" si="37">IF(D42+F42+L42+J42=0,"",D42+F42+L42+J42)</f>
        <v/>
      </c>
      <c r="V42" s="321"/>
      <c r="W42" s="322"/>
    </row>
    <row r="43" spans="1:23" s="17" customFormat="1" ht="21.95" customHeight="1" thickBot="1" x14ac:dyDescent="0.3">
      <c r="A43" s="151"/>
      <c r="B43" s="14"/>
      <c r="C43" s="173" t="s">
        <v>78</v>
      </c>
      <c r="D43" s="243">
        <f>SUM(D40:D42)</f>
        <v>0</v>
      </c>
      <c r="E43" s="243">
        <f t="shared" ref="E43:G43" si="38">SUM(E40:E42)</f>
        <v>0</v>
      </c>
      <c r="F43" s="243">
        <f t="shared" si="38"/>
        <v>0</v>
      </c>
      <c r="G43" s="243">
        <f t="shared" si="38"/>
        <v>0</v>
      </c>
      <c r="H43" s="244"/>
      <c r="I43" s="245" t="str">
        <f>IF(SUM(D40:D42)+SUM(F40:F42)=0,"",SUM(D40:D42)+SUM(F40:F42))</f>
        <v/>
      </c>
      <c r="J43" s="246">
        <f>SUM(J40:J42)</f>
        <v>1</v>
      </c>
      <c r="K43" s="243">
        <f t="shared" ref="K43:N43" si="39">SUM(K40:K42)</f>
        <v>14</v>
      </c>
      <c r="L43" s="243">
        <f t="shared" si="39"/>
        <v>3</v>
      </c>
      <c r="M43" s="243">
        <f t="shared" si="39"/>
        <v>42</v>
      </c>
      <c r="N43" s="247">
        <f t="shared" si="39"/>
        <v>6</v>
      </c>
      <c r="O43" s="245"/>
      <c r="P43" s="248">
        <f>SUM(P40:P42)</f>
        <v>1</v>
      </c>
      <c r="Q43" s="243">
        <f t="shared" ref="Q43:T43" si="40">SUM(Q40:Q42)</f>
        <v>14</v>
      </c>
      <c r="R43" s="243">
        <f t="shared" si="40"/>
        <v>3</v>
      </c>
      <c r="S43" s="243">
        <f t="shared" si="40"/>
        <v>42</v>
      </c>
      <c r="T43" s="243">
        <f t="shared" si="40"/>
        <v>6</v>
      </c>
      <c r="U43" s="249">
        <f>IF(SUM(P40:P42)+SUM(R40:R42)=0,"",SUM(P40:P42)+SUM(R40:R42))</f>
        <v>4</v>
      </c>
      <c r="V43" s="320"/>
      <c r="W43" s="320"/>
    </row>
    <row r="44" spans="1:23" ht="16.5" x14ac:dyDescent="0.3">
      <c r="A44" s="152" t="s">
        <v>7</v>
      </c>
      <c r="B44" s="10"/>
      <c r="C44" s="11" t="s">
        <v>13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5"/>
      <c r="Q44" s="46"/>
      <c r="R44" s="46"/>
      <c r="S44" s="46"/>
      <c r="T44" s="46"/>
      <c r="U44" s="136"/>
      <c r="V44" s="274"/>
      <c r="W44" s="274"/>
    </row>
    <row r="45" spans="1:23" s="56" customFormat="1" ht="15.75" customHeight="1" x14ac:dyDescent="0.25">
      <c r="A45" s="165" t="s">
        <v>149</v>
      </c>
      <c r="B45" s="33" t="s">
        <v>39</v>
      </c>
      <c r="C45" s="61" t="s">
        <v>68</v>
      </c>
      <c r="D45" s="238"/>
      <c r="E45" s="178"/>
      <c r="F45" s="239">
        <v>2</v>
      </c>
      <c r="G45" s="178">
        <f>IF(F45*14=0,"",F45*14)</f>
        <v>28</v>
      </c>
      <c r="H45" s="240"/>
      <c r="I45" s="250" t="s">
        <v>139</v>
      </c>
      <c r="J45" s="238"/>
      <c r="K45" s="178"/>
      <c r="L45" s="239"/>
      <c r="M45" s="178" t="str">
        <f>IF(L45*14=0,"",L45*14)</f>
        <v/>
      </c>
      <c r="N45" s="240"/>
      <c r="O45" s="241"/>
      <c r="P45" s="184" t="str">
        <f>IF(D45+J45=0,"",D45+J45)</f>
        <v/>
      </c>
      <c r="Q45" s="178" t="str">
        <f>IF((D45+J45)*15=0,"",(D45+J45)*15)</f>
        <v/>
      </c>
      <c r="R45" s="185">
        <f>IF(F45+L45=0,"",F45+L45)</f>
        <v>2</v>
      </c>
      <c r="S45" s="178">
        <f>IF((L45+F45)*14=0,"",(L45+F45)*14)</f>
        <v>28</v>
      </c>
      <c r="T45" s="185" t="str">
        <f>IF(N45+H45=0,"",N45+H45)</f>
        <v/>
      </c>
      <c r="U45" s="131">
        <f>IF(D45+F45+L45+J45=0,"",D45+F45+L45+J45)</f>
        <v>2</v>
      </c>
      <c r="V45" s="272" t="s">
        <v>153</v>
      </c>
      <c r="W45" s="272" t="s">
        <v>152</v>
      </c>
    </row>
    <row r="46" spans="1:23" ht="15.75" customHeight="1" thickBot="1" x14ac:dyDescent="0.3">
      <c r="A46" s="165" t="s">
        <v>150</v>
      </c>
      <c r="B46" s="33" t="s">
        <v>39</v>
      </c>
      <c r="C46" s="61" t="s">
        <v>69</v>
      </c>
      <c r="D46" s="238"/>
      <c r="E46" s="178"/>
      <c r="F46" s="239"/>
      <c r="G46" s="178" t="str">
        <f>IF(F46*14=0,"",F46*14)</f>
        <v/>
      </c>
      <c r="H46" s="240"/>
      <c r="I46" s="241"/>
      <c r="J46" s="238"/>
      <c r="K46" s="178"/>
      <c r="L46" s="239">
        <v>2</v>
      </c>
      <c r="M46" s="178">
        <f>IF(L46*14=0,"",L46*14)</f>
        <v>28</v>
      </c>
      <c r="N46" s="240"/>
      <c r="O46" s="250" t="s">
        <v>139</v>
      </c>
      <c r="P46" s="184"/>
      <c r="Q46" s="220"/>
      <c r="R46" s="185">
        <f>IF(F46+L46=0,"",F46+L46)</f>
        <v>2</v>
      </c>
      <c r="S46" s="178">
        <f>IF((L46+F46)*14=0,"",(L46+F46)*14)</f>
        <v>28</v>
      </c>
      <c r="T46" s="185" t="str">
        <f>IF(N46+H46=0,"",N46+H46)</f>
        <v/>
      </c>
      <c r="U46" s="131">
        <f>IF(D46+F46+L46+J46=0,"",D46+F46+L46+J46)</f>
        <v>2</v>
      </c>
      <c r="V46" s="324" t="s">
        <v>153</v>
      </c>
      <c r="W46" s="325" t="s">
        <v>152</v>
      </c>
    </row>
    <row r="47" spans="1:23" s="17" customFormat="1" ht="21.95" customHeight="1" thickBot="1" x14ac:dyDescent="0.3">
      <c r="A47" s="151"/>
      <c r="B47" s="14"/>
      <c r="C47" s="173" t="s">
        <v>14</v>
      </c>
      <c r="D47" s="243">
        <f>SUM(D45:D46)</f>
        <v>0</v>
      </c>
      <c r="E47" s="243">
        <f t="shared" ref="E47:G47" si="41">SUM(E45:E46)</f>
        <v>0</v>
      </c>
      <c r="F47" s="243">
        <f t="shared" si="41"/>
        <v>2</v>
      </c>
      <c r="G47" s="243">
        <f t="shared" si="41"/>
        <v>28</v>
      </c>
      <c r="H47" s="244"/>
      <c r="I47" s="245">
        <f>IF(SUM(D45:D46)+SUM(F45:F46)=0,"",SUM(D45:D46)+SUM(F45:F46))</f>
        <v>2</v>
      </c>
      <c r="J47" s="246">
        <f>SUM(J45:J46)</f>
        <v>0</v>
      </c>
      <c r="K47" s="243">
        <f t="shared" ref="K47" si="42">SUM(K45:K46)</f>
        <v>0</v>
      </c>
      <c r="L47" s="243">
        <f t="shared" ref="L47" si="43">SUM(L45:L46)</f>
        <v>2</v>
      </c>
      <c r="M47" s="243">
        <f t="shared" ref="M47:N47" si="44">SUM(M45:M46)</f>
        <v>28</v>
      </c>
      <c r="N47" s="247">
        <f t="shared" si="44"/>
        <v>0</v>
      </c>
      <c r="O47" s="245"/>
      <c r="P47" s="248">
        <f>SUM(P45:P46)</f>
        <v>0</v>
      </c>
      <c r="Q47" s="243">
        <f t="shared" ref="Q47" si="45">SUM(Q45:Q46)</f>
        <v>0</v>
      </c>
      <c r="R47" s="243">
        <f t="shared" ref="R47" si="46">SUM(R45:R46)</f>
        <v>4</v>
      </c>
      <c r="S47" s="243">
        <f t="shared" ref="S47" si="47">SUM(S45:S46)</f>
        <v>56</v>
      </c>
      <c r="T47" s="251"/>
      <c r="U47" s="249">
        <f>IF(SUM(P45:P46)+SUM(R45:R46)=0,"",SUM(P45:P46)+SUM(R45:R46))</f>
        <v>4</v>
      </c>
      <c r="V47" s="323"/>
      <c r="W47" s="323"/>
    </row>
    <row r="48" spans="1:23" s="17" customFormat="1" ht="10.5" customHeight="1" thickBot="1" x14ac:dyDescent="0.3">
      <c r="A48" s="153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137"/>
      <c r="V48" s="109"/>
      <c r="W48" s="109"/>
    </row>
    <row r="49" spans="1:23" ht="21.95" customHeight="1" thickBot="1" x14ac:dyDescent="0.3">
      <c r="A49" s="154"/>
      <c r="B49" s="15"/>
      <c r="C49" s="16" t="s">
        <v>32</v>
      </c>
      <c r="D49" s="44">
        <f>D38+D47+D43</f>
        <v>21</v>
      </c>
      <c r="E49" s="44">
        <f t="shared" ref="E49:U49" si="48">E38+E47+E43</f>
        <v>294</v>
      </c>
      <c r="F49" s="44">
        <f t="shared" si="48"/>
        <v>11</v>
      </c>
      <c r="G49" s="44">
        <f t="shared" si="48"/>
        <v>154</v>
      </c>
      <c r="H49" s="44">
        <f t="shared" si="48"/>
        <v>30</v>
      </c>
      <c r="I49" s="44"/>
      <c r="J49" s="44">
        <f t="shared" si="48"/>
        <v>17</v>
      </c>
      <c r="K49" s="44">
        <f t="shared" si="48"/>
        <v>238</v>
      </c>
      <c r="L49" s="44">
        <f t="shared" si="48"/>
        <v>13</v>
      </c>
      <c r="M49" s="44">
        <f t="shared" si="48"/>
        <v>182</v>
      </c>
      <c r="N49" s="44">
        <f t="shared" si="48"/>
        <v>30</v>
      </c>
      <c r="O49" s="89"/>
      <c r="P49" s="83">
        <f t="shared" si="48"/>
        <v>38</v>
      </c>
      <c r="Q49" s="44">
        <f t="shared" si="48"/>
        <v>532</v>
      </c>
      <c r="R49" s="44">
        <f t="shared" si="48"/>
        <v>24</v>
      </c>
      <c r="S49" s="44">
        <f t="shared" si="48"/>
        <v>336</v>
      </c>
      <c r="T49" s="44">
        <f t="shared" si="48"/>
        <v>60</v>
      </c>
      <c r="U49" s="89">
        <f t="shared" si="48"/>
        <v>62</v>
      </c>
      <c r="V49" s="60"/>
      <c r="W49" s="60"/>
    </row>
    <row r="50" spans="1:23" ht="15.75" customHeight="1" thickBot="1" x14ac:dyDescent="0.25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159"/>
      <c r="W50" s="60"/>
    </row>
    <row r="51" spans="1:23" s="18" customFormat="1" ht="15.75" customHeight="1" thickBot="1" x14ac:dyDescent="0.35">
      <c r="A51" s="143" t="s">
        <v>8</v>
      </c>
      <c r="B51" s="10"/>
      <c r="C51" s="275" t="s">
        <v>44</v>
      </c>
      <c r="D51" s="108"/>
      <c r="E51" s="108"/>
      <c r="F51" s="108"/>
      <c r="G51" s="108"/>
      <c r="H51" s="108"/>
      <c r="I51" s="108"/>
      <c r="J51" s="58"/>
      <c r="K51" s="58"/>
      <c r="L51" s="58"/>
      <c r="M51" s="58"/>
      <c r="N51" s="58"/>
      <c r="O51" s="58"/>
      <c r="P51" s="47"/>
      <c r="Q51" s="48"/>
      <c r="R51" s="48"/>
      <c r="S51" s="48"/>
      <c r="T51" s="161"/>
      <c r="U51" s="162"/>
      <c r="V51" s="110"/>
      <c r="W51" s="110"/>
    </row>
    <row r="52" spans="1:23" s="18" customFormat="1" ht="15.75" customHeight="1" x14ac:dyDescent="0.3">
      <c r="A52" s="165" t="s">
        <v>117</v>
      </c>
      <c r="B52" s="37" t="s">
        <v>15</v>
      </c>
      <c r="C52" s="163" t="s">
        <v>61</v>
      </c>
      <c r="D52" s="252">
        <v>2</v>
      </c>
      <c r="E52" s="231">
        <f>IF(D52*14=G550,"",D52*14)</f>
        <v>28</v>
      </c>
      <c r="F52" s="252"/>
      <c r="G52" s="231" t="str">
        <f t="shared" ref="G52:G53" si="49">IF(F52*14=0,"",F52*14)</f>
        <v/>
      </c>
      <c r="H52" s="253">
        <v>2</v>
      </c>
      <c r="I52" s="254" t="s">
        <v>136</v>
      </c>
      <c r="J52" s="255"/>
      <c r="K52" s="256"/>
      <c r="L52" s="257"/>
      <c r="M52" s="256"/>
      <c r="N52" s="258"/>
      <c r="O52" s="259"/>
      <c r="P52" s="383"/>
      <c r="Q52" s="383"/>
      <c r="R52" s="383"/>
      <c r="S52" s="383"/>
      <c r="T52" s="384">
        <f>SUM(P38)</f>
        <v>37</v>
      </c>
      <c r="U52" s="385"/>
      <c r="V52" s="272" t="s">
        <v>103</v>
      </c>
      <c r="W52" s="274" t="s">
        <v>147</v>
      </c>
    </row>
    <row r="53" spans="1:23" s="18" customFormat="1" ht="15.75" customHeight="1" x14ac:dyDescent="0.3">
      <c r="A53" s="165" t="s">
        <v>118</v>
      </c>
      <c r="B53" s="35" t="s">
        <v>15</v>
      </c>
      <c r="C53" s="164" t="s">
        <v>70</v>
      </c>
      <c r="D53" s="182">
        <v>2</v>
      </c>
      <c r="E53" s="178">
        <f>IF(D53*14=G551,"",D53*14)</f>
        <v>28</v>
      </c>
      <c r="F53" s="182"/>
      <c r="G53" s="178" t="str">
        <f t="shared" si="49"/>
        <v/>
      </c>
      <c r="H53" s="191">
        <v>2</v>
      </c>
      <c r="I53" s="211" t="s">
        <v>136</v>
      </c>
      <c r="J53" s="260"/>
      <c r="K53" s="231"/>
      <c r="L53" s="260"/>
      <c r="M53" s="231"/>
      <c r="N53" s="232"/>
      <c r="O53" s="261"/>
      <c r="P53" s="356"/>
      <c r="Q53" s="357"/>
      <c r="R53" s="357"/>
      <c r="S53" s="358"/>
      <c r="T53" s="359">
        <f>SUM(R38)</f>
        <v>17</v>
      </c>
      <c r="U53" s="360"/>
      <c r="V53" s="272" t="s">
        <v>103</v>
      </c>
      <c r="W53" s="274" t="s">
        <v>148</v>
      </c>
    </row>
    <row r="54" spans="1:23" s="18" customFormat="1" ht="15.75" customHeight="1" x14ac:dyDescent="0.3">
      <c r="A54" s="308" t="s">
        <v>154</v>
      </c>
      <c r="B54" s="36" t="s">
        <v>15</v>
      </c>
      <c r="C54" s="164" t="s">
        <v>47</v>
      </c>
      <c r="D54" s="262">
        <v>2</v>
      </c>
      <c r="E54" s="178">
        <f t="shared" ref="E54:E56" si="50">IF(D54*14=G552,"",D54*14)</f>
        <v>28</v>
      </c>
      <c r="F54" s="264"/>
      <c r="G54" s="263"/>
      <c r="H54" s="260">
        <v>2</v>
      </c>
      <c r="I54" s="211" t="s">
        <v>136</v>
      </c>
      <c r="J54" s="182"/>
      <c r="K54" s="178" t="str">
        <f t="shared" ref="K54" si="51">IF(J54*14=0,"",J54*14)</f>
        <v/>
      </c>
      <c r="L54" s="182"/>
      <c r="M54" s="178" t="str">
        <f t="shared" ref="M54" si="52">IF(L54*14=0,"",L54*14)</f>
        <v/>
      </c>
      <c r="N54" s="191"/>
      <c r="O54" s="193"/>
      <c r="P54" s="356"/>
      <c r="Q54" s="357"/>
      <c r="R54" s="357"/>
      <c r="S54" s="358"/>
      <c r="T54" s="386">
        <f>IF(T53=0,"",T53/(T52+T53))</f>
        <v>0.31481481481481483</v>
      </c>
      <c r="U54" s="387"/>
      <c r="V54" s="272" t="s">
        <v>109</v>
      </c>
      <c r="W54" s="272" t="s">
        <v>87</v>
      </c>
    </row>
    <row r="55" spans="1:23" s="18" customFormat="1" ht="15.75" customHeight="1" x14ac:dyDescent="0.3">
      <c r="A55" s="165" t="s">
        <v>119</v>
      </c>
      <c r="B55" s="36" t="s">
        <v>15</v>
      </c>
      <c r="C55" s="164" t="s">
        <v>71</v>
      </c>
      <c r="D55" s="262"/>
      <c r="E55" s="178" t="str">
        <f t="shared" si="50"/>
        <v/>
      </c>
      <c r="F55" s="264"/>
      <c r="G55" s="263"/>
      <c r="H55" s="260"/>
      <c r="I55" s="265"/>
      <c r="J55" s="182">
        <v>2</v>
      </c>
      <c r="K55" s="178">
        <f t="shared" ref="K55" si="53">IF(J55*14=0,"",J55*14)</f>
        <v>28</v>
      </c>
      <c r="L55" s="182"/>
      <c r="M55" s="178" t="str">
        <f t="shared" ref="M55" si="54">IF(L55*14=0,"",L55*14)</f>
        <v/>
      </c>
      <c r="N55" s="191">
        <v>2</v>
      </c>
      <c r="O55" s="193" t="s">
        <v>136</v>
      </c>
      <c r="P55" s="373"/>
      <c r="Q55" s="373"/>
      <c r="R55" s="373"/>
      <c r="S55" s="373"/>
      <c r="T55" s="374">
        <f>IF((SUM(U19:U21)+SUM(U12:U36)+SUM(U12:U37))=0,"",(SUM(U19:U21)+SUM(U12:U36)+SUM(U12:U37))/T38)</f>
        <v>3.425925925925926</v>
      </c>
      <c r="U55" s="375"/>
      <c r="V55" s="272" t="s">
        <v>103</v>
      </c>
      <c r="W55" s="272" t="s">
        <v>90</v>
      </c>
    </row>
    <row r="56" spans="1:23" s="18" customFormat="1" ht="15.75" customHeight="1" x14ac:dyDescent="0.3">
      <c r="A56" s="165" t="s">
        <v>120</v>
      </c>
      <c r="B56" s="35" t="s">
        <v>15</v>
      </c>
      <c r="C56" s="164" t="s">
        <v>72</v>
      </c>
      <c r="D56" s="262"/>
      <c r="E56" s="178" t="str">
        <f t="shared" si="50"/>
        <v/>
      </c>
      <c r="F56" s="264"/>
      <c r="G56" s="263"/>
      <c r="H56" s="260"/>
      <c r="I56" s="265"/>
      <c r="J56" s="182">
        <v>2</v>
      </c>
      <c r="K56" s="178">
        <f t="shared" ref="K56:K57" si="55">IF(J56*14=0,"",J56*14)</f>
        <v>28</v>
      </c>
      <c r="L56" s="182"/>
      <c r="M56" s="178" t="str">
        <f t="shared" ref="M56" si="56">IF(L56*14=0,"",L56*14)</f>
        <v/>
      </c>
      <c r="N56" s="191">
        <v>2</v>
      </c>
      <c r="O56" s="193" t="s">
        <v>136</v>
      </c>
      <c r="P56" s="299"/>
      <c r="Q56" s="300"/>
      <c r="R56" s="300"/>
      <c r="S56" s="301"/>
      <c r="T56" s="302"/>
      <c r="U56" s="303"/>
      <c r="V56" s="272" t="s">
        <v>103</v>
      </c>
      <c r="W56" s="274" t="s">
        <v>147</v>
      </c>
    </row>
    <row r="57" spans="1:23" s="18" customFormat="1" ht="17.25" thickBot="1" x14ac:dyDescent="0.35">
      <c r="A57" s="68" t="s">
        <v>121</v>
      </c>
      <c r="B57" s="69" t="s">
        <v>15</v>
      </c>
      <c r="C57" s="70" t="s">
        <v>59</v>
      </c>
      <c r="D57" s="266"/>
      <c r="E57" s="267"/>
      <c r="F57" s="268"/>
      <c r="G57" s="267"/>
      <c r="H57" s="268"/>
      <c r="I57" s="269"/>
      <c r="J57" s="266">
        <v>2</v>
      </c>
      <c r="K57" s="267">
        <f t="shared" si="55"/>
        <v>28</v>
      </c>
      <c r="L57" s="270"/>
      <c r="M57" s="267"/>
      <c r="N57" s="268">
        <v>2</v>
      </c>
      <c r="O57" s="304" t="s">
        <v>136</v>
      </c>
      <c r="P57" s="349"/>
      <c r="Q57" s="350"/>
      <c r="R57" s="350"/>
      <c r="S57" s="351"/>
      <c r="T57" s="361"/>
      <c r="U57" s="362"/>
      <c r="V57" s="272" t="s">
        <v>103</v>
      </c>
      <c r="W57" s="272" t="s">
        <v>92</v>
      </c>
    </row>
    <row r="58" spans="1:23" s="18" customFormat="1" ht="9" customHeight="1" thickTop="1" thickBot="1" x14ac:dyDescent="0.25">
      <c r="A58" s="346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160"/>
    </row>
    <row r="59" spans="1:23" s="18" customFormat="1" ht="15.95" customHeight="1" thickTop="1" x14ac:dyDescent="0.25">
      <c r="A59" s="170" t="s">
        <v>122</v>
      </c>
      <c r="B59" s="66" t="s">
        <v>39</v>
      </c>
      <c r="C59" s="67" t="s">
        <v>16</v>
      </c>
      <c r="D59" s="252"/>
      <c r="E59" s="231"/>
      <c r="F59" s="252"/>
      <c r="G59" s="231">
        <v>40</v>
      </c>
      <c r="H59" s="253"/>
      <c r="I59" s="254" t="s">
        <v>39</v>
      </c>
      <c r="J59" s="252"/>
      <c r="K59" s="231"/>
      <c r="L59" s="252"/>
      <c r="M59" s="231"/>
      <c r="N59" s="252"/>
      <c r="O59" s="271"/>
      <c r="P59" s="236"/>
      <c r="Q59" s="231"/>
      <c r="R59" s="237"/>
      <c r="S59" s="231"/>
      <c r="T59" s="237"/>
      <c r="U59" s="125"/>
    </row>
    <row r="60" spans="1:23" s="18" customFormat="1" ht="15.95" customHeight="1" thickBot="1" x14ac:dyDescent="0.3">
      <c r="A60" s="165" t="s">
        <v>123</v>
      </c>
      <c r="B60" s="33" t="s">
        <v>39</v>
      </c>
      <c r="C60" s="65" t="s">
        <v>17</v>
      </c>
      <c r="D60" s="182"/>
      <c r="E60" s="178"/>
      <c r="F60" s="182"/>
      <c r="G60" s="178"/>
      <c r="H60" s="182"/>
      <c r="I60" s="218"/>
      <c r="J60" s="182"/>
      <c r="K60" s="178"/>
      <c r="L60" s="182"/>
      <c r="M60" s="178">
        <v>40</v>
      </c>
      <c r="N60" s="191"/>
      <c r="O60" s="193" t="s">
        <v>39</v>
      </c>
      <c r="P60" s="184"/>
      <c r="Q60" s="178"/>
      <c r="R60" s="185"/>
      <c r="S60" s="178"/>
      <c r="T60" s="185"/>
      <c r="U60" s="126"/>
    </row>
    <row r="61" spans="1:23" s="18" customFormat="1" ht="9.75" customHeight="1" thickTop="1" thickBot="1" x14ac:dyDescent="0.3">
      <c r="A61" s="354"/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49"/>
      <c r="Q61" s="49"/>
      <c r="R61" s="49"/>
      <c r="S61" s="49"/>
      <c r="T61" s="49"/>
      <c r="U61" s="127"/>
    </row>
    <row r="62" spans="1:23" s="18" customFormat="1" ht="15.75" customHeight="1" thickTop="1" x14ac:dyDescent="0.25">
      <c r="A62" s="347" t="s">
        <v>18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50"/>
      <c r="Q62" s="50"/>
      <c r="R62" s="50"/>
      <c r="S62" s="50"/>
      <c r="T62" s="50"/>
      <c r="U62" s="128"/>
    </row>
    <row r="63" spans="1:23" s="18" customFormat="1" ht="15.75" customHeight="1" x14ac:dyDescent="0.3">
      <c r="A63" s="140"/>
      <c r="B63" s="12"/>
      <c r="C63" s="276" t="s">
        <v>19</v>
      </c>
      <c r="D63" s="19"/>
      <c r="E63" s="20"/>
      <c r="F63" s="20"/>
      <c r="G63" s="20"/>
      <c r="H63" s="7"/>
      <c r="I63" s="21" t="str">
        <f>IF(COUNTIF(I19:I46,"A")=0,"",COUNTIF(I19:I46,"A"))</f>
        <v/>
      </c>
      <c r="J63" s="19"/>
      <c r="K63" s="20"/>
      <c r="L63" s="20"/>
      <c r="M63" s="20"/>
      <c r="N63" s="7"/>
      <c r="O63" s="21" t="str">
        <f>IF(COUNTIF(O19:O46,"A")=0,"",COUNTIF(O19:O46,"A"))</f>
        <v/>
      </c>
      <c r="P63" s="22"/>
      <c r="Q63" s="20"/>
      <c r="R63" s="20"/>
      <c r="S63" s="20"/>
      <c r="T63" s="7"/>
      <c r="U63" s="129"/>
    </row>
    <row r="64" spans="1:23" s="18" customFormat="1" ht="15.75" customHeight="1" x14ac:dyDescent="0.3">
      <c r="A64" s="141"/>
      <c r="B64" s="12"/>
      <c r="C64" s="276" t="s">
        <v>20</v>
      </c>
      <c r="D64" s="19"/>
      <c r="E64" s="20"/>
      <c r="F64" s="20"/>
      <c r="G64" s="20"/>
      <c r="H64" s="7"/>
      <c r="I64" s="21" t="str">
        <f>IF(COUNTIF(I19:I46,"B")=0,"",COUNTIF(I19:I46,"B"))</f>
        <v/>
      </c>
      <c r="J64" s="19"/>
      <c r="K64" s="20"/>
      <c r="L64" s="20"/>
      <c r="M64" s="20"/>
      <c r="N64" s="7"/>
      <c r="O64" s="21" t="str">
        <f>IF(COUNTIF(O19:O46,"B")=0,"",COUNTIF(O19:O46,"B"))</f>
        <v/>
      </c>
      <c r="P64" s="22"/>
      <c r="Q64" s="20"/>
      <c r="R64" s="20"/>
      <c r="S64" s="20"/>
      <c r="T64" s="7"/>
      <c r="U64" s="130"/>
    </row>
    <row r="65" spans="1:21" s="18" customFormat="1" ht="15.75" customHeight="1" x14ac:dyDescent="0.3">
      <c r="A65" s="141"/>
      <c r="B65" s="12"/>
      <c r="C65" s="276" t="s">
        <v>140</v>
      </c>
      <c r="D65" s="19"/>
      <c r="E65" s="279"/>
      <c r="F65" s="279"/>
      <c r="G65" s="279"/>
      <c r="H65" s="185"/>
      <c r="I65" s="280">
        <v>8</v>
      </c>
      <c r="J65" s="281"/>
      <c r="K65" s="279"/>
      <c r="L65" s="279"/>
      <c r="M65" s="279"/>
      <c r="N65" s="185"/>
      <c r="O65" s="280">
        <v>5</v>
      </c>
      <c r="P65" s="282"/>
      <c r="Q65" s="279"/>
      <c r="R65" s="279"/>
      <c r="S65" s="279"/>
      <c r="T65" s="185"/>
      <c r="U65" s="283">
        <v>13</v>
      </c>
    </row>
    <row r="66" spans="1:21" s="18" customFormat="1" ht="15.75" customHeight="1" x14ac:dyDescent="0.25">
      <c r="A66" s="141"/>
      <c r="B66" s="23"/>
      <c r="C66" s="276" t="s">
        <v>141</v>
      </c>
      <c r="D66" s="51"/>
      <c r="E66" s="284"/>
      <c r="F66" s="284"/>
      <c r="G66" s="284"/>
      <c r="H66" s="285"/>
      <c r="I66" s="280"/>
      <c r="J66" s="286"/>
      <c r="K66" s="284"/>
      <c r="L66" s="284"/>
      <c r="M66" s="284"/>
      <c r="N66" s="287"/>
      <c r="O66" s="280">
        <v>2</v>
      </c>
      <c r="P66" s="288"/>
      <c r="Q66" s="284"/>
      <c r="R66" s="284"/>
      <c r="S66" s="284"/>
      <c r="T66" s="287"/>
      <c r="U66" s="289">
        <v>2</v>
      </c>
    </row>
    <row r="67" spans="1:21" s="18" customFormat="1" ht="15.75" customHeight="1" x14ac:dyDescent="0.3">
      <c r="A67" s="141"/>
      <c r="B67" s="12"/>
      <c r="C67" s="276" t="s">
        <v>142</v>
      </c>
      <c r="D67" s="19"/>
      <c r="E67" s="279"/>
      <c r="F67" s="279"/>
      <c r="G67" s="279"/>
      <c r="H67" s="290"/>
      <c r="I67" s="280"/>
      <c r="J67" s="281"/>
      <c r="K67" s="279"/>
      <c r="L67" s="279"/>
      <c r="M67" s="279"/>
      <c r="N67" s="185"/>
      <c r="O67" s="280">
        <v>1</v>
      </c>
      <c r="P67" s="282"/>
      <c r="Q67" s="279"/>
      <c r="R67" s="279"/>
      <c r="S67" s="279"/>
      <c r="T67" s="185"/>
      <c r="U67" s="289">
        <v>1</v>
      </c>
    </row>
    <row r="68" spans="1:21" s="18" customFormat="1" ht="15.75" customHeight="1" x14ac:dyDescent="0.3">
      <c r="A68" s="141"/>
      <c r="B68" s="12"/>
      <c r="C68" s="276" t="s">
        <v>143</v>
      </c>
      <c r="D68" s="19"/>
      <c r="E68" s="279"/>
      <c r="F68" s="279"/>
      <c r="G68" s="279"/>
      <c r="H68" s="185"/>
      <c r="I68" s="280">
        <v>1</v>
      </c>
      <c r="J68" s="281"/>
      <c r="K68" s="279"/>
      <c r="L68" s="279"/>
      <c r="M68" s="279"/>
      <c r="N68" s="185"/>
      <c r="O68" s="280">
        <v>1</v>
      </c>
      <c r="P68" s="282"/>
      <c r="Q68" s="279"/>
      <c r="R68" s="279"/>
      <c r="S68" s="279"/>
      <c r="T68" s="185"/>
      <c r="U68" s="289">
        <v>2</v>
      </c>
    </row>
    <row r="69" spans="1:21" s="18" customFormat="1" ht="15.75" customHeight="1" x14ac:dyDescent="0.3">
      <c r="A69" s="141"/>
      <c r="B69" s="12"/>
      <c r="C69" s="276" t="s">
        <v>36</v>
      </c>
      <c r="D69" s="19"/>
      <c r="E69" s="279"/>
      <c r="F69" s="279"/>
      <c r="G69" s="279"/>
      <c r="H69" s="185"/>
      <c r="I69" s="280">
        <v>3</v>
      </c>
      <c r="J69" s="281"/>
      <c r="K69" s="279"/>
      <c r="L69" s="279"/>
      <c r="M69" s="279"/>
      <c r="N69" s="185"/>
      <c r="O69" s="280">
        <v>2</v>
      </c>
      <c r="P69" s="282"/>
      <c r="Q69" s="279"/>
      <c r="R69" s="279"/>
      <c r="S69" s="279"/>
      <c r="T69" s="185"/>
      <c r="U69" s="289">
        <v>5</v>
      </c>
    </row>
    <row r="70" spans="1:21" s="18" customFormat="1" ht="15.75" customHeight="1" x14ac:dyDescent="0.3">
      <c r="A70" s="141"/>
      <c r="B70" s="12"/>
      <c r="C70" s="276" t="s">
        <v>37</v>
      </c>
      <c r="D70" s="19"/>
      <c r="E70" s="279"/>
      <c r="F70" s="279"/>
      <c r="G70" s="279"/>
      <c r="H70" s="185"/>
      <c r="I70" s="280">
        <v>1</v>
      </c>
      <c r="J70" s="281"/>
      <c r="K70" s="279"/>
      <c r="L70" s="279"/>
      <c r="M70" s="279"/>
      <c r="N70" s="185"/>
      <c r="O70" s="280"/>
      <c r="P70" s="282"/>
      <c r="Q70" s="279"/>
      <c r="R70" s="279"/>
      <c r="S70" s="279"/>
      <c r="T70" s="185"/>
      <c r="U70" s="289">
        <v>1</v>
      </c>
    </row>
    <row r="71" spans="1:21" s="18" customFormat="1" ht="15.75" customHeight="1" x14ac:dyDescent="0.3">
      <c r="A71" s="141"/>
      <c r="B71" s="12"/>
      <c r="C71" s="276" t="s">
        <v>21</v>
      </c>
      <c r="D71" s="19"/>
      <c r="E71" s="279"/>
      <c r="F71" s="279"/>
      <c r="G71" s="279"/>
      <c r="H71" s="185"/>
      <c r="I71" s="280"/>
      <c r="J71" s="281"/>
      <c r="K71" s="279"/>
      <c r="L71" s="279"/>
      <c r="M71" s="279"/>
      <c r="N71" s="185"/>
      <c r="O71" s="280"/>
      <c r="P71" s="282"/>
      <c r="Q71" s="279"/>
      <c r="R71" s="279"/>
      <c r="S71" s="279"/>
      <c r="T71" s="185"/>
      <c r="U71" s="289"/>
    </row>
    <row r="72" spans="1:21" s="18" customFormat="1" ht="15.75" customHeight="1" x14ac:dyDescent="0.3">
      <c r="A72" s="141"/>
      <c r="B72" s="12"/>
      <c r="C72" s="276" t="s">
        <v>22</v>
      </c>
      <c r="D72" s="19"/>
      <c r="E72" s="279"/>
      <c r="F72" s="279"/>
      <c r="G72" s="279"/>
      <c r="H72" s="185"/>
      <c r="I72" s="280"/>
      <c r="J72" s="281"/>
      <c r="K72" s="279"/>
      <c r="L72" s="279"/>
      <c r="M72" s="279"/>
      <c r="N72" s="185"/>
      <c r="O72" s="280"/>
      <c r="P72" s="282"/>
      <c r="Q72" s="279"/>
      <c r="R72" s="279"/>
      <c r="S72" s="279"/>
      <c r="T72" s="185"/>
      <c r="U72" s="289"/>
    </row>
    <row r="73" spans="1:21" s="18" customFormat="1" ht="15.75" customHeight="1" x14ac:dyDescent="0.3">
      <c r="A73" s="142"/>
      <c r="B73" s="13"/>
      <c r="C73" s="277" t="s">
        <v>23</v>
      </c>
      <c r="D73" s="24"/>
      <c r="E73" s="291"/>
      <c r="F73" s="291"/>
      <c r="G73" s="291"/>
      <c r="H73" s="223"/>
      <c r="I73" s="280"/>
      <c r="J73" s="292"/>
      <c r="K73" s="291"/>
      <c r="L73" s="291"/>
      <c r="M73" s="291"/>
      <c r="N73" s="223"/>
      <c r="O73" s="280"/>
      <c r="P73" s="282"/>
      <c r="Q73" s="279"/>
      <c r="R73" s="279"/>
      <c r="S73" s="279"/>
      <c r="T73" s="185"/>
      <c r="U73" s="289"/>
    </row>
    <row r="74" spans="1:21" s="18" customFormat="1" ht="15.75" customHeight="1" x14ac:dyDescent="0.3">
      <c r="A74" s="142"/>
      <c r="B74" s="13"/>
      <c r="C74" s="277" t="s">
        <v>144</v>
      </c>
      <c r="D74" s="24"/>
      <c r="E74" s="291"/>
      <c r="F74" s="291"/>
      <c r="G74" s="291"/>
      <c r="H74" s="223"/>
      <c r="I74" s="280"/>
      <c r="J74" s="292"/>
      <c r="K74" s="291"/>
      <c r="L74" s="291"/>
      <c r="M74" s="291"/>
      <c r="N74" s="223"/>
      <c r="O74" s="280">
        <v>2</v>
      </c>
      <c r="P74" s="282"/>
      <c r="Q74" s="279"/>
      <c r="R74" s="279"/>
      <c r="S74" s="279"/>
      <c r="T74" s="185"/>
      <c r="U74" s="289">
        <v>2</v>
      </c>
    </row>
    <row r="75" spans="1:21" s="18" customFormat="1" ht="15.75" customHeight="1" x14ac:dyDescent="0.3">
      <c r="A75" s="142"/>
      <c r="B75" s="13"/>
      <c r="C75" s="277" t="s">
        <v>24</v>
      </c>
      <c r="D75" s="24"/>
      <c r="E75" s="291"/>
      <c r="F75" s="291"/>
      <c r="G75" s="291"/>
      <c r="H75" s="223"/>
      <c r="I75" s="280">
        <v>1</v>
      </c>
      <c r="J75" s="292"/>
      <c r="K75" s="291"/>
      <c r="L75" s="291"/>
      <c r="M75" s="291"/>
      <c r="N75" s="223"/>
      <c r="O75" s="280">
        <v>1</v>
      </c>
      <c r="P75" s="293"/>
      <c r="Q75" s="291"/>
      <c r="R75" s="291"/>
      <c r="S75" s="291"/>
      <c r="T75" s="223"/>
      <c r="U75" s="289">
        <v>2</v>
      </c>
    </row>
    <row r="76" spans="1:21" s="18" customFormat="1" ht="15.75" customHeight="1" thickBot="1" x14ac:dyDescent="0.35">
      <c r="A76" s="155"/>
      <c r="B76" s="156"/>
      <c r="C76" s="278" t="s">
        <v>25</v>
      </c>
      <c r="D76" s="157"/>
      <c r="E76" s="294"/>
      <c r="F76" s="294"/>
      <c r="G76" s="294"/>
      <c r="H76" s="295"/>
      <c r="I76" s="296">
        <f>SUM(I63:I75)</f>
        <v>14</v>
      </c>
      <c r="J76" s="363"/>
      <c r="K76" s="364"/>
      <c r="L76" s="364"/>
      <c r="M76" s="364"/>
      <c r="N76" s="364"/>
      <c r="O76" s="297">
        <f t="shared" ref="O76:U76" si="57">SUM(O63:O75)</f>
        <v>14</v>
      </c>
      <c r="P76" s="365"/>
      <c r="Q76" s="364"/>
      <c r="R76" s="364"/>
      <c r="S76" s="364"/>
      <c r="T76" s="364"/>
      <c r="U76" s="297">
        <f t="shared" si="57"/>
        <v>28</v>
      </c>
    </row>
    <row r="77" spans="1:21" s="18" customFormat="1" ht="15.75" customHeight="1" thickTop="1" x14ac:dyDescent="0.25">
      <c r="A77" s="25"/>
      <c r="B77" s="26"/>
      <c r="C77" s="2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58"/>
    </row>
    <row r="78" spans="1:21" s="18" customFormat="1" ht="15.75" customHeight="1" x14ac:dyDescent="0.25">
      <c r="A78" s="25"/>
      <c r="B78" s="26"/>
      <c r="C78" s="2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s="18" customFormat="1" ht="15.75" customHeight="1" x14ac:dyDescent="0.25">
      <c r="A79" s="25"/>
      <c r="B79" s="26"/>
      <c r="C79" s="2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s="18" customFormat="1" ht="15.75" customHeight="1" x14ac:dyDescent="0.25">
      <c r="A80" s="25"/>
      <c r="B80" s="26"/>
      <c r="C80" s="2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s="18" customFormat="1" ht="15.75" customHeight="1" x14ac:dyDescent="0.25">
      <c r="A81" s="25"/>
      <c r="B81" s="26"/>
      <c r="C81" s="2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s="18" customFormat="1" ht="15.75" customHeight="1" x14ac:dyDescent="0.25">
      <c r="A82" s="25"/>
      <c r="B82" s="26"/>
      <c r="C82" s="2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s="18" customFormat="1" ht="15.75" customHeight="1" x14ac:dyDescent="0.25">
      <c r="A83" s="25"/>
      <c r="B83" s="26"/>
      <c r="C83" s="2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s="18" customFormat="1" ht="15.75" customHeight="1" x14ac:dyDescent="0.25">
      <c r="A84" s="25"/>
      <c r="B84" s="26"/>
      <c r="C84" s="2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s="18" customFormat="1" ht="15.75" customHeight="1" x14ac:dyDescent="0.25">
      <c r="A85" s="25"/>
      <c r="B85" s="26"/>
      <c r="C85" s="2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s="18" customFormat="1" ht="15.75" customHeight="1" x14ac:dyDescent="0.25">
      <c r="A86" s="25"/>
      <c r="B86" s="26"/>
      <c r="C86" s="2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s="18" customFormat="1" ht="15.75" customHeight="1" x14ac:dyDescent="0.25">
      <c r="A87" s="25"/>
      <c r="B87" s="26"/>
      <c r="C87" s="2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s="18" customFormat="1" ht="15.75" customHeight="1" x14ac:dyDescent="0.25">
      <c r="A88" s="25"/>
      <c r="B88" s="26"/>
      <c r="C88" s="2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s="18" customFormat="1" ht="15.75" customHeight="1" x14ac:dyDescent="0.25">
      <c r="A89" s="25"/>
      <c r="B89" s="26"/>
      <c r="C89" s="2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s="18" customFormat="1" ht="15.75" customHeight="1" x14ac:dyDescent="0.25">
      <c r="A90" s="25"/>
      <c r="B90" s="26"/>
      <c r="C90" s="2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s="18" customFormat="1" ht="15.75" customHeight="1" x14ac:dyDescent="0.25">
      <c r="A91" s="25"/>
      <c r="B91" s="26"/>
      <c r="C91" s="2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s="18" customFormat="1" ht="15.75" customHeight="1" x14ac:dyDescent="0.25">
      <c r="A92" s="25"/>
      <c r="B92" s="26"/>
      <c r="C92" s="2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s="18" customFormat="1" ht="15.75" customHeight="1" x14ac:dyDescent="0.25">
      <c r="A93" s="25"/>
      <c r="B93" s="26"/>
      <c r="C93" s="2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s="18" customFormat="1" ht="15.75" customHeight="1" x14ac:dyDescent="0.25">
      <c r="A94" s="25"/>
      <c r="B94" s="26"/>
      <c r="C94" s="2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s="18" customFormat="1" ht="15.75" customHeight="1" x14ac:dyDescent="0.25">
      <c r="A95" s="25"/>
      <c r="B95" s="26"/>
      <c r="C95" s="2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s="18" customFormat="1" ht="15.75" customHeight="1" x14ac:dyDescent="0.25">
      <c r="A96" s="25"/>
      <c r="B96" s="26"/>
      <c r="C96" s="2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s="18" customFormat="1" ht="15.75" customHeight="1" x14ac:dyDescent="0.25">
      <c r="A97" s="25"/>
      <c r="B97" s="26"/>
      <c r="C97" s="2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s="18" customFormat="1" ht="15.75" customHeight="1" x14ac:dyDescent="0.25">
      <c r="A98" s="25"/>
      <c r="B98" s="26"/>
      <c r="C98" s="2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s="18" customFormat="1" ht="15.75" customHeight="1" x14ac:dyDescent="0.25">
      <c r="A99" s="25"/>
      <c r="B99" s="26"/>
      <c r="C99" s="2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s="18" customFormat="1" ht="15.75" customHeight="1" x14ac:dyDescent="0.25">
      <c r="A100" s="25"/>
      <c r="B100" s="26"/>
      <c r="C100" s="2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s="18" customFormat="1" ht="15.75" customHeight="1" x14ac:dyDescent="0.25">
      <c r="A101" s="25"/>
      <c r="B101" s="26"/>
      <c r="C101" s="2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s="18" customFormat="1" ht="15.75" customHeight="1" x14ac:dyDescent="0.25">
      <c r="A102" s="25"/>
      <c r="B102" s="26"/>
      <c r="C102" s="2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s="18" customFormat="1" ht="15.75" customHeight="1" x14ac:dyDescent="0.25">
      <c r="A103" s="25"/>
      <c r="B103" s="26"/>
      <c r="C103" s="2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s="18" customFormat="1" ht="15.75" customHeight="1" x14ac:dyDescent="0.25">
      <c r="A104" s="25"/>
      <c r="B104" s="26"/>
      <c r="C104" s="2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s="18" customFormat="1" ht="15.75" customHeight="1" x14ac:dyDescent="0.25">
      <c r="A105" s="25"/>
      <c r="B105" s="26"/>
      <c r="C105" s="2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s="18" customFormat="1" ht="15.75" customHeight="1" x14ac:dyDescent="0.25">
      <c r="A106" s="25"/>
      <c r="B106" s="26"/>
      <c r="C106" s="2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s="18" customFormat="1" ht="15.75" customHeight="1" x14ac:dyDescent="0.25">
      <c r="A107" s="25"/>
      <c r="B107" s="26"/>
      <c r="C107" s="2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s="18" customFormat="1" ht="15.75" customHeight="1" x14ac:dyDescent="0.25">
      <c r="A108" s="25"/>
      <c r="B108" s="26"/>
      <c r="C108" s="2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s="18" customFormat="1" ht="15.75" customHeight="1" x14ac:dyDescent="0.25">
      <c r="A109" s="25"/>
      <c r="B109" s="26"/>
      <c r="C109" s="2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s="18" customFormat="1" ht="15.75" customHeight="1" x14ac:dyDescent="0.25">
      <c r="A110" s="25"/>
      <c r="B110" s="26"/>
      <c r="C110" s="2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s="18" customFormat="1" ht="15.75" customHeight="1" x14ac:dyDescent="0.25">
      <c r="A111" s="25"/>
      <c r="B111" s="26"/>
      <c r="C111" s="2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s="18" customFormat="1" ht="15.75" customHeight="1" x14ac:dyDescent="0.25">
      <c r="A112" s="25"/>
      <c r="B112" s="26"/>
      <c r="C112" s="2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s="18" customFormat="1" ht="15.75" customHeight="1" x14ac:dyDescent="0.25">
      <c r="A113" s="25"/>
      <c r="B113" s="26"/>
      <c r="C113" s="2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s="18" customFormat="1" ht="15.75" customHeight="1" x14ac:dyDescent="0.25">
      <c r="A114" s="25"/>
      <c r="B114" s="26"/>
      <c r="C114" s="2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s="18" customFormat="1" ht="15.75" customHeight="1" x14ac:dyDescent="0.25">
      <c r="A115" s="25"/>
      <c r="B115" s="26"/>
      <c r="C115" s="2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s="18" customFormat="1" ht="15.75" customHeight="1" x14ac:dyDescent="0.25">
      <c r="A116" s="25"/>
      <c r="B116" s="26"/>
      <c r="C116" s="2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s="18" customFormat="1" ht="15.75" customHeight="1" x14ac:dyDescent="0.25">
      <c r="A117" s="25"/>
      <c r="B117" s="26"/>
      <c r="C117" s="2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s="18" customFormat="1" ht="15.75" customHeight="1" x14ac:dyDescent="0.25">
      <c r="A118" s="25"/>
      <c r="B118" s="26"/>
      <c r="C118" s="2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s="18" customFormat="1" ht="15.75" customHeight="1" x14ac:dyDescent="0.25">
      <c r="A119" s="25"/>
      <c r="B119" s="26"/>
      <c r="C119" s="2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s="18" customFormat="1" ht="15.75" customHeight="1" x14ac:dyDescent="0.25">
      <c r="A120" s="25"/>
      <c r="B120" s="26"/>
      <c r="C120" s="2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s="18" customFormat="1" ht="15.75" customHeight="1" x14ac:dyDescent="0.25">
      <c r="A121" s="25"/>
      <c r="B121" s="26"/>
      <c r="C121" s="26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s="18" customFormat="1" ht="15.75" customHeight="1" x14ac:dyDescent="0.25">
      <c r="A122" s="25"/>
      <c r="B122" s="26"/>
      <c r="C122" s="2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s="18" customFormat="1" ht="15.75" customHeight="1" x14ac:dyDescent="0.25">
      <c r="A123" s="25"/>
      <c r="B123" s="26"/>
      <c r="C123" s="2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s="18" customFormat="1" ht="15.75" customHeight="1" x14ac:dyDescent="0.25">
      <c r="A124" s="25"/>
      <c r="B124" s="26"/>
      <c r="C124" s="2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s="18" customFormat="1" ht="15.75" customHeight="1" x14ac:dyDescent="0.25">
      <c r="A125" s="25"/>
      <c r="B125" s="26"/>
      <c r="C125" s="2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s="18" customFormat="1" ht="15.75" customHeight="1" x14ac:dyDescent="0.25">
      <c r="A126" s="25"/>
      <c r="B126" s="26"/>
      <c r="C126" s="2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s="18" customFormat="1" ht="15.75" customHeight="1" x14ac:dyDescent="0.25">
      <c r="A127" s="25"/>
      <c r="B127" s="26"/>
      <c r="C127" s="2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s="18" customFormat="1" ht="15.75" customHeight="1" x14ac:dyDescent="0.25">
      <c r="A128" s="25"/>
      <c r="B128" s="26"/>
      <c r="C128" s="2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s="18" customFormat="1" ht="15.75" customHeight="1" x14ac:dyDescent="0.25">
      <c r="A129" s="25"/>
      <c r="B129" s="26"/>
      <c r="C129" s="2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s="18" customFormat="1" ht="15.75" customHeight="1" x14ac:dyDescent="0.25">
      <c r="A130" s="25"/>
      <c r="B130" s="26"/>
      <c r="C130" s="2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s="18" customFormat="1" ht="15.75" customHeight="1" x14ac:dyDescent="0.25">
      <c r="A131" s="25"/>
      <c r="B131" s="26"/>
      <c r="C131" s="2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s="18" customFormat="1" ht="15.75" customHeight="1" x14ac:dyDescent="0.25">
      <c r="A132" s="25"/>
      <c r="B132" s="26"/>
      <c r="C132" s="2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s="18" customFormat="1" ht="15.75" customHeight="1" x14ac:dyDescent="0.25">
      <c r="A133" s="25"/>
      <c r="B133" s="26"/>
      <c r="C133" s="2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s="18" customFormat="1" ht="15.75" customHeight="1" x14ac:dyDescent="0.25">
      <c r="A134" s="25"/>
      <c r="B134" s="26"/>
      <c r="C134" s="2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s="18" customFormat="1" ht="15.75" customHeight="1" x14ac:dyDescent="0.25">
      <c r="A135" s="25"/>
      <c r="B135" s="26"/>
      <c r="C135" s="2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s="18" customFormat="1" ht="15.75" customHeight="1" x14ac:dyDescent="0.25">
      <c r="A136" s="25"/>
      <c r="B136" s="54"/>
      <c r="C136" s="5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s="18" customFormat="1" ht="15.75" customHeight="1" x14ac:dyDescent="0.25">
      <c r="A137" s="25"/>
      <c r="B137" s="54"/>
      <c r="C137" s="5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s="18" customFormat="1" ht="15.75" customHeight="1" x14ac:dyDescent="0.25">
      <c r="A138" s="25"/>
      <c r="B138" s="54"/>
      <c r="C138" s="5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s="18" customFormat="1" ht="15.75" customHeight="1" x14ac:dyDescent="0.25">
      <c r="A139" s="25"/>
      <c r="B139" s="54"/>
      <c r="C139" s="5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s="18" customFormat="1" ht="15.75" customHeight="1" x14ac:dyDescent="0.25">
      <c r="A140" s="25"/>
      <c r="B140" s="54"/>
      <c r="C140" s="5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s="18" customFormat="1" ht="15.75" customHeight="1" x14ac:dyDescent="0.25">
      <c r="A141" s="25"/>
      <c r="B141" s="54"/>
      <c r="C141" s="5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s="18" customFormat="1" ht="15.75" customHeight="1" x14ac:dyDescent="0.25">
      <c r="A142" s="25"/>
      <c r="B142" s="54"/>
      <c r="C142" s="5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s="18" customFormat="1" ht="15.75" customHeight="1" x14ac:dyDescent="0.25">
      <c r="A143" s="25"/>
      <c r="B143" s="54"/>
      <c r="C143" s="5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customHeight="1" x14ac:dyDescent="0.25">
      <c r="A144" s="25"/>
      <c r="B144" s="54"/>
      <c r="C144" s="5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3" ht="15.75" customHeight="1" x14ac:dyDescent="0.25">
      <c r="A145" s="27"/>
      <c r="B145" s="55"/>
      <c r="C145" s="55"/>
    </row>
    <row r="146" spans="1:3" ht="15.75" customHeight="1" x14ac:dyDescent="0.25">
      <c r="A146" s="27"/>
      <c r="B146" s="55"/>
      <c r="C146" s="55"/>
    </row>
    <row r="147" spans="1:3" ht="15.75" customHeight="1" x14ac:dyDescent="0.25">
      <c r="A147" s="27"/>
      <c r="B147" s="55"/>
      <c r="C147" s="55"/>
    </row>
    <row r="148" spans="1:3" ht="15.75" customHeight="1" x14ac:dyDescent="0.25">
      <c r="A148" s="27"/>
      <c r="B148" s="55"/>
      <c r="C148" s="55"/>
    </row>
    <row r="149" spans="1:3" ht="15.75" customHeight="1" x14ac:dyDescent="0.25">
      <c r="A149" s="27"/>
      <c r="B149" s="55"/>
      <c r="C149" s="55"/>
    </row>
    <row r="150" spans="1:3" ht="15.75" customHeight="1" x14ac:dyDescent="0.25">
      <c r="A150" s="27"/>
      <c r="B150" s="55"/>
      <c r="C150" s="55"/>
    </row>
    <row r="151" spans="1:3" ht="15.75" customHeight="1" x14ac:dyDescent="0.25">
      <c r="A151" s="27"/>
      <c r="B151" s="55"/>
      <c r="C151" s="55"/>
    </row>
    <row r="152" spans="1:3" ht="15.75" customHeight="1" x14ac:dyDescent="0.25">
      <c r="A152" s="27"/>
      <c r="B152" s="55"/>
      <c r="C152" s="55"/>
    </row>
    <row r="153" spans="1:3" ht="15.75" customHeight="1" x14ac:dyDescent="0.25">
      <c r="A153" s="27"/>
      <c r="B153" s="55"/>
      <c r="C153" s="55"/>
    </row>
    <row r="154" spans="1:3" ht="15.75" customHeight="1" x14ac:dyDescent="0.25">
      <c r="A154" s="27"/>
      <c r="B154" s="55"/>
      <c r="C154" s="55"/>
    </row>
    <row r="155" spans="1:3" ht="15.75" customHeight="1" x14ac:dyDescent="0.25">
      <c r="A155" s="27"/>
      <c r="B155" s="55"/>
      <c r="C155" s="55"/>
    </row>
    <row r="156" spans="1:3" ht="15.75" customHeight="1" x14ac:dyDescent="0.25">
      <c r="A156" s="27"/>
      <c r="B156" s="55"/>
      <c r="C156" s="55"/>
    </row>
    <row r="157" spans="1:3" ht="15.75" customHeight="1" x14ac:dyDescent="0.25">
      <c r="A157" s="27"/>
      <c r="B157" s="55"/>
      <c r="C157" s="55"/>
    </row>
    <row r="158" spans="1:3" ht="15.75" customHeight="1" x14ac:dyDescent="0.25">
      <c r="A158" s="27"/>
      <c r="B158" s="55"/>
      <c r="C158" s="55"/>
    </row>
    <row r="159" spans="1:3" ht="15.75" customHeight="1" x14ac:dyDescent="0.25">
      <c r="A159" s="27"/>
      <c r="B159" s="55"/>
      <c r="C159" s="55"/>
    </row>
    <row r="160" spans="1:3" ht="15.75" customHeight="1" x14ac:dyDescent="0.25">
      <c r="A160" s="27"/>
      <c r="B160" s="55"/>
      <c r="C160" s="55"/>
    </row>
    <row r="161" spans="1:3" ht="15.75" customHeight="1" x14ac:dyDescent="0.25">
      <c r="A161" s="27"/>
      <c r="B161" s="55"/>
      <c r="C161" s="55"/>
    </row>
    <row r="162" spans="1:3" ht="15.75" customHeight="1" x14ac:dyDescent="0.25">
      <c r="A162" s="27"/>
      <c r="B162" s="55"/>
      <c r="C162" s="55"/>
    </row>
    <row r="163" spans="1:3" ht="15.75" customHeight="1" x14ac:dyDescent="0.25">
      <c r="A163" s="27"/>
      <c r="B163" s="55"/>
      <c r="C163" s="55"/>
    </row>
    <row r="164" spans="1:3" ht="15.75" customHeight="1" x14ac:dyDescent="0.25">
      <c r="A164" s="27"/>
      <c r="B164" s="55"/>
      <c r="C164" s="55"/>
    </row>
    <row r="165" spans="1:3" ht="15.75" customHeight="1" x14ac:dyDescent="0.25">
      <c r="A165" s="27"/>
      <c r="B165" s="55"/>
      <c r="C165" s="55"/>
    </row>
    <row r="166" spans="1:3" ht="15.75" customHeight="1" x14ac:dyDescent="0.25">
      <c r="A166" s="27"/>
      <c r="B166" s="55"/>
      <c r="C166" s="55"/>
    </row>
    <row r="167" spans="1:3" ht="15.75" customHeight="1" x14ac:dyDescent="0.25">
      <c r="A167" s="27"/>
      <c r="B167" s="55"/>
      <c r="C167" s="55"/>
    </row>
    <row r="168" spans="1:3" ht="15.75" customHeight="1" x14ac:dyDescent="0.25">
      <c r="A168" s="27"/>
      <c r="B168" s="55"/>
      <c r="C168" s="55"/>
    </row>
    <row r="169" spans="1:3" ht="15.75" customHeight="1" x14ac:dyDescent="0.25">
      <c r="A169" s="27"/>
      <c r="B169" s="55"/>
      <c r="C169" s="55"/>
    </row>
    <row r="170" spans="1:3" ht="15.75" customHeight="1" x14ac:dyDescent="0.25">
      <c r="A170" s="27"/>
      <c r="B170" s="55"/>
      <c r="C170" s="55"/>
    </row>
    <row r="171" spans="1:3" ht="15.75" customHeight="1" x14ac:dyDescent="0.25">
      <c r="A171" s="27"/>
      <c r="B171" s="55"/>
      <c r="C171" s="55"/>
    </row>
    <row r="172" spans="1:3" ht="15.75" customHeight="1" x14ac:dyDescent="0.25">
      <c r="A172" s="27"/>
      <c r="B172" s="55"/>
      <c r="C172" s="55"/>
    </row>
    <row r="173" spans="1:3" ht="15.75" customHeight="1" x14ac:dyDescent="0.25">
      <c r="A173" s="27"/>
      <c r="B173" s="55"/>
      <c r="C173" s="55"/>
    </row>
    <row r="174" spans="1:3" ht="15.75" customHeight="1" x14ac:dyDescent="0.25">
      <c r="A174" s="27"/>
      <c r="B174" s="55"/>
      <c r="C174" s="55"/>
    </row>
    <row r="175" spans="1:3" ht="15.75" customHeight="1" x14ac:dyDescent="0.25">
      <c r="A175" s="27"/>
      <c r="B175" s="55"/>
      <c r="C175" s="55"/>
    </row>
    <row r="176" spans="1:3" ht="15.75" customHeight="1" x14ac:dyDescent="0.25">
      <c r="A176" s="27"/>
      <c r="B176" s="55"/>
      <c r="C176" s="55"/>
    </row>
    <row r="177" spans="1:3" ht="15.75" customHeight="1" x14ac:dyDescent="0.25">
      <c r="A177" s="27"/>
      <c r="B177" s="55"/>
      <c r="C177" s="55"/>
    </row>
    <row r="178" spans="1:3" x14ac:dyDescent="0.25">
      <c r="A178" s="27"/>
      <c r="B178" s="55"/>
      <c r="C178" s="55"/>
    </row>
    <row r="179" spans="1:3" x14ac:dyDescent="0.25">
      <c r="A179" s="27"/>
      <c r="B179" s="55"/>
      <c r="C179" s="55"/>
    </row>
    <row r="180" spans="1:3" x14ac:dyDescent="0.25">
      <c r="A180" s="27"/>
      <c r="B180" s="55"/>
      <c r="C180" s="55"/>
    </row>
    <row r="181" spans="1:3" x14ac:dyDescent="0.25">
      <c r="A181" s="27"/>
      <c r="B181" s="55"/>
      <c r="C181" s="55"/>
    </row>
    <row r="182" spans="1:3" x14ac:dyDescent="0.25">
      <c r="A182" s="27"/>
      <c r="B182" s="55"/>
      <c r="C182" s="55"/>
    </row>
    <row r="183" spans="1:3" x14ac:dyDescent="0.25">
      <c r="A183" s="27"/>
      <c r="B183" s="55"/>
      <c r="C183" s="55"/>
    </row>
    <row r="184" spans="1:3" x14ac:dyDescent="0.25">
      <c r="A184" s="27"/>
      <c r="B184" s="55"/>
      <c r="C184" s="55"/>
    </row>
    <row r="185" spans="1:3" x14ac:dyDescent="0.25">
      <c r="A185" s="27"/>
      <c r="B185" s="55"/>
      <c r="C185" s="55"/>
    </row>
    <row r="186" spans="1:3" x14ac:dyDescent="0.25">
      <c r="A186" s="27"/>
      <c r="B186" s="55"/>
      <c r="C186" s="55"/>
    </row>
    <row r="187" spans="1:3" x14ac:dyDescent="0.25">
      <c r="A187" s="27"/>
      <c r="B187" s="55"/>
      <c r="C187" s="55"/>
    </row>
    <row r="188" spans="1:3" x14ac:dyDescent="0.25">
      <c r="A188" s="27"/>
      <c r="B188" s="55"/>
      <c r="C188" s="55"/>
    </row>
    <row r="189" spans="1:3" x14ac:dyDescent="0.25">
      <c r="A189" s="27"/>
      <c r="B189" s="55"/>
      <c r="C189" s="55"/>
    </row>
    <row r="190" spans="1:3" x14ac:dyDescent="0.25">
      <c r="A190" s="27"/>
      <c r="B190" s="55"/>
      <c r="C190" s="55"/>
    </row>
    <row r="191" spans="1:3" x14ac:dyDescent="0.25">
      <c r="A191" s="27"/>
      <c r="B191" s="55"/>
      <c r="C191" s="55"/>
    </row>
    <row r="192" spans="1:3" x14ac:dyDescent="0.25">
      <c r="A192" s="27"/>
      <c r="B192" s="55"/>
      <c r="C192" s="55"/>
    </row>
    <row r="193" spans="1:3" x14ac:dyDescent="0.25">
      <c r="A193" s="27"/>
      <c r="B193" s="55"/>
      <c r="C193" s="55"/>
    </row>
    <row r="194" spans="1:3" x14ac:dyDescent="0.25">
      <c r="A194" s="27"/>
      <c r="B194" s="55"/>
      <c r="C194" s="55"/>
    </row>
    <row r="195" spans="1:3" x14ac:dyDescent="0.25">
      <c r="A195" s="27"/>
      <c r="B195" s="55"/>
      <c r="C195" s="55"/>
    </row>
    <row r="196" spans="1:3" x14ac:dyDescent="0.25">
      <c r="A196" s="27"/>
      <c r="B196" s="55"/>
      <c r="C196" s="55"/>
    </row>
    <row r="197" spans="1:3" x14ac:dyDescent="0.25">
      <c r="A197" s="27"/>
      <c r="B197" s="55"/>
      <c r="C197" s="55"/>
    </row>
    <row r="198" spans="1:3" x14ac:dyDescent="0.25">
      <c r="A198" s="27"/>
      <c r="B198" s="55"/>
      <c r="C198" s="55"/>
    </row>
    <row r="199" spans="1:3" x14ac:dyDescent="0.25">
      <c r="A199" s="27"/>
      <c r="B199" s="55"/>
      <c r="C199" s="55"/>
    </row>
    <row r="200" spans="1:3" x14ac:dyDescent="0.25">
      <c r="A200" s="27"/>
      <c r="B200" s="55"/>
      <c r="C200" s="55"/>
    </row>
  </sheetData>
  <sheetProtection selectLockedCells="1" selectUnlockedCells="1"/>
  <mergeCells count="44">
    <mergeCell ref="J76:N76"/>
    <mergeCell ref="P76:T76"/>
    <mergeCell ref="V6:V9"/>
    <mergeCell ref="W6:W9"/>
    <mergeCell ref="V23:W23"/>
    <mergeCell ref="P55:S55"/>
    <mergeCell ref="T55:U55"/>
    <mergeCell ref="A50:U50"/>
    <mergeCell ref="P23:U23"/>
    <mergeCell ref="T8:T9"/>
    <mergeCell ref="U8:U9"/>
    <mergeCell ref="P8:Q8"/>
    <mergeCell ref="R8:S8"/>
    <mergeCell ref="P52:S52"/>
    <mergeCell ref="T52:U52"/>
    <mergeCell ref="T54:U54"/>
    <mergeCell ref="A58:U58"/>
    <mergeCell ref="A62:O62"/>
    <mergeCell ref="P57:S57"/>
    <mergeCell ref="D39:O39"/>
    <mergeCell ref="A61:O61"/>
    <mergeCell ref="P54:S54"/>
    <mergeCell ref="T53:U53"/>
    <mergeCell ref="P53:S53"/>
    <mergeCell ref="T57:U57"/>
    <mergeCell ref="J8:K8"/>
    <mergeCell ref="L8:M8"/>
    <mergeCell ref="P6:U7"/>
    <mergeCell ref="N8:N9"/>
    <mergeCell ref="O8:O9"/>
    <mergeCell ref="J7:O7"/>
    <mergeCell ref="A6:A9"/>
    <mergeCell ref="B6:B9"/>
    <mergeCell ref="C6:C9"/>
    <mergeCell ref="D8:E8"/>
    <mergeCell ref="F8:G8"/>
    <mergeCell ref="D7:I7"/>
    <mergeCell ref="H8:H9"/>
    <mergeCell ref="I8:I9"/>
    <mergeCell ref="A4:U4"/>
    <mergeCell ref="A1:U1"/>
    <mergeCell ref="A2:U2"/>
    <mergeCell ref="A3:U3"/>
    <mergeCell ref="A5:U5"/>
  </mergeCells>
  <phoneticPr fontId="0" type="noConversion"/>
  <printOptions horizontalCentered="1" verticalCentered="1"/>
  <pageMargins left="0.70866141732283472" right="0.70866141732283472" top="0.59055118110236227" bottom="0.59055118110236227" header="0.51181102362204722" footer="0.51181102362204722"/>
  <pageSetup paperSize="9" scale="50" firstPageNumber="0" orientation="landscape" r:id="rId1"/>
  <headerFooter alignWithMargins="0">
    <oddHeader>&amp;R1. számú melléklet: Tanóra-, kredit- és vizsgaterv</oddHeader>
  </headerFooter>
  <rowBreaks count="1" manualBreakCount="1">
    <brk id="3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AL76"/>
  <sheetViews>
    <sheetView workbookViewId="0">
      <selection activeCell="D12" sqref="D12"/>
    </sheetView>
  </sheetViews>
  <sheetFormatPr defaultColWidth="10.6640625" defaultRowHeight="12.75" x14ac:dyDescent="0.2"/>
  <cols>
    <col min="1" max="1" width="24.1640625" style="71" customWidth="1"/>
    <col min="2" max="2" width="59.1640625" style="71" customWidth="1"/>
    <col min="3" max="3" width="24.1640625" style="71" customWidth="1"/>
    <col min="4" max="4" width="59.1640625" style="71" customWidth="1"/>
    <col min="5" max="5" width="21.33203125" style="71" customWidth="1"/>
    <col min="6" max="16384" width="10.6640625" style="71"/>
  </cols>
  <sheetData>
    <row r="2" spans="1:5" ht="15.75" x14ac:dyDescent="0.2">
      <c r="A2" s="390" t="s">
        <v>73</v>
      </c>
      <c r="B2" s="390"/>
      <c r="C2" s="390"/>
      <c r="D2" s="390"/>
    </row>
    <row r="3" spans="1:5" ht="18.75" thickBot="1" x14ac:dyDescent="0.25">
      <c r="A3" s="391" t="s">
        <v>26</v>
      </c>
      <c r="B3" s="391"/>
      <c r="C3" s="391"/>
      <c r="D3" s="391"/>
    </row>
    <row r="4" spans="1:5" ht="16.5" thickBot="1" x14ac:dyDescent="0.25">
      <c r="A4" s="392" t="s">
        <v>27</v>
      </c>
      <c r="B4" s="392" t="s">
        <v>29</v>
      </c>
      <c r="C4" s="394" t="s">
        <v>28</v>
      </c>
      <c r="D4" s="395"/>
      <c r="E4" s="388" t="s">
        <v>79</v>
      </c>
    </row>
    <row r="5" spans="1:5" ht="29.25" customHeight="1" thickTop="1" thickBot="1" x14ac:dyDescent="0.3">
      <c r="A5" s="393"/>
      <c r="B5" s="393"/>
      <c r="C5" s="116" t="s">
        <v>27</v>
      </c>
      <c r="D5" s="72" t="s">
        <v>29</v>
      </c>
      <c r="E5" s="389"/>
    </row>
    <row r="6" spans="1:5" ht="15.75" x14ac:dyDescent="0.25">
      <c r="A6" s="111" t="s">
        <v>113</v>
      </c>
      <c r="B6" s="113" t="s">
        <v>64</v>
      </c>
      <c r="C6" s="111" t="s">
        <v>98</v>
      </c>
      <c r="D6" s="120" t="s">
        <v>55</v>
      </c>
      <c r="E6" s="118" t="s">
        <v>126</v>
      </c>
    </row>
    <row r="7" spans="1:5" ht="15" customHeight="1" x14ac:dyDescent="0.25">
      <c r="A7" s="396" t="s">
        <v>101</v>
      </c>
      <c r="B7" s="400" t="s">
        <v>58</v>
      </c>
      <c r="C7" s="112" t="s">
        <v>151</v>
      </c>
      <c r="D7" s="114" t="s">
        <v>48</v>
      </c>
      <c r="E7" s="119" t="s">
        <v>126</v>
      </c>
    </row>
    <row r="8" spans="1:5" ht="15.75" x14ac:dyDescent="0.25">
      <c r="A8" s="398"/>
      <c r="B8" s="406"/>
      <c r="C8" s="112" t="s">
        <v>133</v>
      </c>
      <c r="D8" s="114" t="s">
        <v>49</v>
      </c>
      <c r="E8" s="119" t="s">
        <v>126</v>
      </c>
    </row>
    <row r="9" spans="1:5" ht="15.75" x14ac:dyDescent="0.25">
      <c r="A9" s="398"/>
      <c r="B9" s="406"/>
      <c r="C9" s="112" t="s">
        <v>99</v>
      </c>
      <c r="D9" s="114" t="s">
        <v>56</v>
      </c>
      <c r="E9" s="119" t="s">
        <v>126</v>
      </c>
    </row>
    <row r="10" spans="1:5" ht="15.75" x14ac:dyDescent="0.25">
      <c r="A10" s="405"/>
      <c r="B10" s="407"/>
      <c r="C10" s="117" t="s">
        <v>98</v>
      </c>
      <c r="D10" s="121" t="s">
        <v>55</v>
      </c>
      <c r="E10" s="119" t="s">
        <v>126</v>
      </c>
    </row>
    <row r="11" spans="1:5" ht="12.75" hidden="1" customHeight="1" x14ac:dyDescent="0.25">
      <c r="A11" s="305" t="s">
        <v>113</v>
      </c>
      <c r="B11" s="306" t="s">
        <v>80</v>
      </c>
      <c r="C11" s="307" t="s">
        <v>100</v>
      </c>
      <c r="D11" s="115" t="s">
        <v>54</v>
      </c>
      <c r="E11" s="119" t="s">
        <v>126</v>
      </c>
    </row>
    <row r="12" spans="1:5" s="73" customFormat="1" ht="15.75" x14ac:dyDescent="0.25">
      <c r="A12" s="307" t="s">
        <v>111</v>
      </c>
      <c r="B12" s="115" t="s">
        <v>62</v>
      </c>
      <c r="C12" s="112" t="s">
        <v>99</v>
      </c>
      <c r="D12" s="115" t="s">
        <v>56</v>
      </c>
      <c r="E12" s="119" t="s">
        <v>126</v>
      </c>
    </row>
    <row r="13" spans="1:5" ht="12.75" hidden="1" customHeight="1" x14ac:dyDescent="0.25">
      <c r="A13" s="396" t="s">
        <v>112</v>
      </c>
      <c r="B13" s="400" t="s">
        <v>63</v>
      </c>
      <c r="C13" s="404" t="s">
        <v>151</v>
      </c>
      <c r="D13" s="114" t="s">
        <v>48</v>
      </c>
      <c r="E13" s="119" t="s">
        <v>126</v>
      </c>
    </row>
    <row r="14" spans="1:5" ht="15.75" x14ac:dyDescent="0.25">
      <c r="A14" s="397"/>
      <c r="B14" s="401"/>
      <c r="C14" s="404"/>
      <c r="D14" s="114" t="s">
        <v>48</v>
      </c>
      <c r="E14" s="119" t="s">
        <v>126</v>
      </c>
    </row>
    <row r="15" spans="1:5" ht="15.75" x14ac:dyDescent="0.25">
      <c r="A15" s="398"/>
      <c r="B15" s="402"/>
      <c r="C15" s="307" t="s">
        <v>133</v>
      </c>
      <c r="D15" s="114" t="s">
        <v>49</v>
      </c>
      <c r="E15" s="119" t="s">
        <v>126</v>
      </c>
    </row>
    <row r="16" spans="1:5" s="73" customFormat="1" ht="16.5" thickBot="1" x14ac:dyDescent="0.3">
      <c r="A16" s="399"/>
      <c r="B16" s="403"/>
      <c r="C16" s="310" t="s">
        <v>99</v>
      </c>
      <c r="D16" s="311" t="s">
        <v>56</v>
      </c>
      <c r="E16" s="309" t="s">
        <v>126</v>
      </c>
    </row>
    <row r="75" spans="2:38" x14ac:dyDescent="0.2">
      <c r="B75" s="71" t="s">
        <v>21</v>
      </c>
      <c r="H75" s="71">
        <f>COUNTIF(H11:H62,"AV")</f>
        <v>0</v>
      </c>
      <c r="N75" s="71">
        <f>COUNTIF(N11:N62,"AV")</f>
        <v>0</v>
      </c>
      <c r="T75" s="71">
        <f>COUNTIF(T11:T62,"AV")</f>
        <v>0</v>
      </c>
      <c r="Z75" s="71">
        <f>COUNTIF(Z11:Z62,"AV")</f>
        <v>0</v>
      </c>
      <c r="AF75" s="71">
        <f>COUNTIF(AF11:AF62,"AV")</f>
        <v>0</v>
      </c>
      <c r="AL75" s="71">
        <f>COUNTIF(AL11:AL62,"AV")</f>
        <v>0</v>
      </c>
    </row>
    <row r="76" spans="2:38" x14ac:dyDescent="0.2">
      <c r="B76" s="71" t="s">
        <v>81</v>
      </c>
      <c r="H76" s="71">
        <f>COUNTIF(H11:H62,"KV")</f>
        <v>0</v>
      </c>
      <c r="N76" s="71">
        <f>COUNTIF(N11:N62,"KV")</f>
        <v>0</v>
      </c>
      <c r="T76" s="71">
        <f>COUNTIF(T11:T62,"KV")</f>
        <v>0</v>
      </c>
      <c r="Z76" s="71">
        <f>COUNTIF(Z11:Z62,"KV")</f>
        <v>0</v>
      </c>
      <c r="AF76" s="71">
        <f>COUNTIF(AF11:AF62,"KV")</f>
        <v>0</v>
      </c>
      <c r="AL76" s="71">
        <f>COUNTIF(AL11:AL62,"KV")</f>
        <v>0</v>
      </c>
    </row>
  </sheetData>
  <sheetProtection selectLockedCells="1" selectUnlockedCells="1"/>
  <mergeCells count="11">
    <mergeCell ref="A13:A16"/>
    <mergeCell ref="B13:B16"/>
    <mergeCell ref="C13:C14"/>
    <mergeCell ref="A7:A10"/>
    <mergeCell ref="B7:B10"/>
    <mergeCell ref="E4:E5"/>
    <mergeCell ref="A2:D2"/>
    <mergeCell ref="A3:D3"/>
    <mergeCell ref="A4:A5"/>
    <mergeCell ref="B4:B5"/>
    <mergeCell ref="C4:D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6" firstPageNumber="0" orientation="landscape" horizontalDpi="300" verticalDpi="300" r:id="rId1"/>
  <headerFooter alignWithMargins="0">
    <oddHeader>&amp;R&amp;"Arial,Normál"&amp;12 2. számú melléklet: Előtanulmányi rend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KML MSc</vt:lpstr>
      <vt:lpstr>Elotanulmanyi rend</vt:lpstr>
      <vt:lpstr>'KML MSc'!Nyomtatási_terület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2020-02-05T08:41:10Z</cp:lastPrinted>
  <dcterms:created xsi:type="dcterms:W3CDTF">2013-03-06T07:49:00Z</dcterms:created>
  <dcterms:modified xsi:type="dcterms:W3CDTF">2022-09-22T13:07:48Z</dcterms:modified>
</cp:coreProperties>
</file>